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INICIO" sheetId="43" r:id="rId1"/>
    <sheet name="MENU" sheetId="31" r:id="rId2"/>
    <sheet name="VIG_FIT" sheetId="22" r:id="rId3"/>
    <sheet name="CON_PLAG_FER" sheetId="35" r:id="rId4"/>
    <sheet name="CL_PLAN_CP" sheetId="32" r:id="rId5"/>
    <sheet name="CL_PLAN-FER" sheetId="36" r:id="rId6"/>
    <sheet name="TOT__SAN_VEG" sheetId="38" r:id="rId7"/>
    <sheet name="CAR_SOL" sheetId="1" r:id="rId8"/>
    <sheet name="CIST" sheetId="4" r:id="rId9"/>
    <sheet name="RIEG_ASP" sheetId="7" r:id="rId10"/>
    <sheet name="RIEGO_GOT" sheetId="8" r:id="rId11"/>
    <sheet name="TOT_INF_PRIM" sheetId="37" r:id="rId12"/>
    <sheet name="INFRA" sheetId="26" r:id="rId13"/>
    <sheet name="MAQ_EQUIP" sheetId="40" r:id="rId14"/>
    <sheet name="SER_NO_PER" sheetId="42" r:id="rId15"/>
    <sheet name="TOTAL_INF_PROC" sheetId="41" r:id="rId16"/>
    <sheet name="CEN_MER" sheetId="33" r:id="rId17"/>
    <sheet name="ASIST_TECN" sheetId="27" r:id="rId18"/>
    <sheet name="FINSEMILLA" sheetId="20" r:id="rId19"/>
    <sheet name="TOTAL" sheetId="23" r:id="rId20"/>
  </sheets>
  <definedNames>
    <definedName name="_Toc451530330" localSheetId="8">CIST!#REF!</definedName>
    <definedName name="_Toc451530333" localSheetId="9">RIEG_ASP!#REF!</definedName>
    <definedName name="_Toc451530334" localSheetId="9">RIEGO_GOT!#REF!</definedName>
  </definedNames>
  <calcPr calcId="152511" iterateCount="1"/>
</workbook>
</file>

<file path=xl/calcChain.xml><?xml version="1.0" encoding="utf-8"?>
<calcChain xmlns="http://schemas.openxmlformats.org/spreadsheetml/2006/main">
  <c r="C42" i="20"/>
  <c r="H21" i="23" l="1"/>
  <c r="E21"/>
  <c r="D21"/>
  <c r="I9"/>
  <c r="I10"/>
  <c r="I11"/>
  <c r="I12"/>
  <c r="I14"/>
  <c r="I15"/>
  <c r="I16"/>
  <c r="I17"/>
  <c r="I18"/>
  <c r="I19"/>
  <c r="C37" i="33"/>
  <c r="I13" i="23"/>
  <c r="D19"/>
  <c r="D9"/>
  <c r="J32" i="27"/>
  <c r="K38" i="22" l="1"/>
  <c r="C32" i="27" l="1"/>
  <c r="C31"/>
  <c r="C28"/>
  <c r="I28"/>
  <c r="AA13"/>
  <c r="AA14"/>
  <c r="AA15"/>
  <c r="AA16"/>
  <c r="AA17"/>
  <c r="AA18"/>
  <c r="AA19"/>
  <c r="AA20"/>
  <c r="AA21"/>
  <c r="AA22"/>
  <c r="AA23"/>
  <c r="T14"/>
  <c r="T15"/>
  <c r="T16"/>
  <c r="T17"/>
  <c r="T18"/>
  <c r="T19"/>
  <c r="T20"/>
  <c r="T21"/>
  <c r="T22"/>
  <c r="T23"/>
  <c r="M13"/>
  <c r="M14"/>
  <c r="M15"/>
  <c r="M16"/>
  <c r="M17"/>
  <c r="M18"/>
  <c r="M19"/>
  <c r="M20"/>
  <c r="M21"/>
  <c r="M22"/>
  <c r="M23"/>
  <c r="F15"/>
  <c r="F14"/>
  <c r="F13"/>
  <c r="F12"/>
  <c r="F11"/>
  <c r="F10"/>
  <c r="T19" i="33"/>
  <c r="T20"/>
  <c r="T31" s="1"/>
  <c r="T21"/>
  <c r="T22"/>
  <c r="T23"/>
  <c r="T24"/>
  <c r="T25"/>
  <c r="T26"/>
  <c r="T27"/>
  <c r="T28"/>
  <c r="T29"/>
  <c r="M23"/>
  <c r="M24"/>
  <c r="M31" s="1"/>
  <c r="M25"/>
  <c r="M26"/>
  <c r="M27"/>
  <c r="M28"/>
  <c r="M29"/>
  <c r="F31"/>
  <c r="F18"/>
  <c r="F19"/>
  <c r="F20"/>
  <c r="F21"/>
  <c r="F22"/>
  <c r="F23"/>
  <c r="F24"/>
  <c r="F25"/>
  <c r="F26"/>
  <c r="F27"/>
  <c r="F28"/>
  <c r="F29"/>
  <c r="F49" i="26"/>
  <c r="F36"/>
  <c r="F37"/>
  <c r="F38"/>
  <c r="F39"/>
  <c r="F40"/>
  <c r="F41"/>
  <c r="F42"/>
  <c r="F43"/>
  <c r="F44"/>
  <c r="F45"/>
  <c r="F46"/>
  <c r="F47"/>
  <c r="F17" i="40"/>
  <c r="F18"/>
  <c r="F19"/>
  <c r="F20"/>
  <c r="F21"/>
  <c r="F22"/>
  <c r="F23"/>
  <c r="F24"/>
  <c r="F25"/>
  <c r="F26"/>
  <c r="F35" i="26"/>
  <c r="C10" i="37"/>
  <c r="T41" i="36"/>
  <c r="U32" i="22"/>
  <c r="U23"/>
  <c r="U24"/>
  <c r="U25"/>
  <c r="U26"/>
  <c r="U27"/>
  <c r="U28"/>
  <c r="U29"/>
  <c r="U30"/>
  <c r="N32"/>
  <c r="N14"/>
  <c r="N15"/>
  <c r="N16"/>
  <c r="N17"/>
  <c r="N18"/>
  <c r="N19"/>
  <c r="N20"/>
  <c r="N21"/>
  <c r="N22"/>
  <c r="N23"/>
  <c r="N24"/>
  <c r="N25"/>
  <c r="N26"/>
  <c r="N27"/>
  <c r="N28"/>
  <c r="N29"/>
  <c r="N30"/>
  <c r="G18"/>
  <c r="J35"/>
  <c r="G16"/>
  <c r="G14"/>
  <c r="G15"/>
  <c r="G13"/>
  <c r="D32"/>
  <c r="D33" s="1"/>
  <c r="D29"/>
  <c r="C33" i="27" l="1"/>
  <c r="F17"/>
  <c r="F19" s="1"/>
  <c r="F21" s="1"/>
  <c r="J28" s="1"/>
  <c r="D34" i="22"/>
  <c r="G12"/>
  <c r="G20" l="1"/>
  <c r="G22" s="1"/>
  <c r="K35" s="1"/>
  <c r="C20" i="23"/>
  <c r="C19"/>
  <c r="C18"/>
  <c r="C17"/>
  <c r="C16"/>
  <c r="C15"/>
  <c r="C14"/>
  <c r="C13"/>
  <c r="C12"/>
  <c r="C11"/>
  <c r="C10"/>
  <c r="A7" i="41"/>
  <c r="A5"/>
  <c r="A14" s="1"/>
  <c r="B13"/>
  <c r="A13" i="38"/>
  <c r="C9" i="23"/>
  <c r="I11" i="20" l="1"/>
  <c r="C67" l="1"/>
  <c r="J14" s="1"/>
  <c r="C55"/>
  <c r="J13" s="1"/>
  <c r="C43"/>
  <c r="J12" s="1"/>
  <c r="C30"/>
  <c r="C31" s="1"/>
  <c r="J11" s="1"/>
  <c r="C18"/>
  <c r="C19" s="1"/>
  <c r="J10" s="1"/>
  <c r="J23" s="1"/>
  <c r="J24" s="1"/>
  <c r="F20" i="23" s="1"/>
  <c r="I14" i="20"/>
  <c r="H14"/>
  <c r="G14"/>
  <c r="I13"/>
  <c r="H13"/>
  <c r="G13"/>
  <c r="I12"/>
  <c r="H12"/>
  <c r="G12"/>
  <c r="H11"/>
  <c r="G11"/>
  <c r="I10"/>
  <c r="H10"/>
  <c r="G10"/>
  <c r="I31" i="27"/>
  <c r="I30"/>
  <c r="I29"/>
  <c r="I20" i="23" l="1"/>
  <c r="I21" s="1"/>
  <c r="F21"/>
  <c r="B36" i="33"/>
  <c r="B35"/>
  <c r="B34"/>
  <c r="T18"/>
  <c r="T17"/>
  <c r="T16"/>
  <c r="T15"/>
  <c r="T14"/>
  <c r="T13"/>
  <c r="C36" s="1"/>
  <c r="G18" i="23" s="1"/>
  <c r="T12" i="33"/>
  <c r="M12"/>
  <c r="M13"/>
  <c r="M14"/>
  <c r="M15"/>
  <c r="M16"/>
  <c r="M17"/>
  <c r="M18"/>
  <c r="M19"/>
  <c r="M20"/>
  <c r="M21"/>
  <c r="M22"/>
  <c r="C35" l="1"/>
  <c r="F18" i="23" s="1"/>
  <c r="L13" i="41"/>
  <c r="I13"/>
  <c r="B32" i="42"/>
  <c r="B11" i="41" s="1"/>
  <c r="F34" i="26"/>
  <c r="F17" i="42"/>
  <c r="B30" i="40"/>
  <c r="B12" i="41" s="1"/>
  <c r="F16" i="42"/>
  <c r="F15"/>
  <c r="F14"/>
  <c r="F13"/>
  <c r="F12"/>
  <c r="L12" i="41"/>
  <c r="I12"/>
  <c r="L11"/>
  <c r="I11"/>
  <c r="J36" i="22"/>
  <c r="F16" i="40"/>
  <c r="F15"/>
  <c r="F14"/>
  <c r="F13"/>
  <c r="F12"/>
  <c r="F29" i="42" l="1"/>
  <c r="F27" i="40"/>
  <c r="F30" s="1"/>
  <c r="H13" i="38"/>
  <c r="H12"/>
  <c r="H11"/>
  <c r="H10"/>
  <c r="K13"/>
  <c r="K12"/>
  <c r="K11"/>
  <c r="K10"/>
  <c r="C42" i="35"/>
  <c r="C43" s="1"/>
  <c r="C30"/>
  <c r="F11" i="41" l="1"/>
  <c r="F32" i="42"/>
  <c r="F33" s="1"/>
  <c r="K13" i="41" s="1"/>
  <c r="F31" i="40"/>
  <c r="F12" i="41" s="1"/>
  <c r="G17" i="23" s="1"/>
  <c r="J12" i="37"/>
  <c r="J13"/>
  <c r="J14"/>
  <c r="J11"/>
  <c r="G14"/>
  <c r="G13"/>
  <c r="G12"/>
  <c r="G11"/>
  <c r="F14"/>
  <c r="F13"/>
  <c r="F12"/>
  <c r="F11"/>
  <c r="C49"/>
  <c r="D52" s="1"/>
  <c r="C48"/>
  <c r="C50" s="1"/>
  <c r="C52" s="1"/>
  <c r="C46"/>
  <c r="B47"/>
  <c r="C36"/>
  <c r="C38"/>
  <c r="C40" s="1"/>
  <c r="C37"/>
  <c r="D40" s="1"/>
  <c r="C34"/>
  <c r="B35"/>
  <c r="C25"/>
  <c r="D28" s="1"/>
  <c r="C24"/>
  <c r="C26" s="1"/>
  <c r="C28" s="1"/>
  <c r="B23"/>
  <c r="C22"/>
  <c r="C13"/>
  <c r="D16" s="1"/>
  <c r="C12"/>
  <c r="C14" s="1"/>
  <c r="C16" s="1"/>
  <c r="C11"/>
  <c r="D14" s="1"/>
  <c r="C17" s="1"/>
  <c r="I11" s="1"/>
  <c r="H13" i="23" s="1"/>
  <c r="B11" i="37"/>
  <c r="E17" i="23" l="1"/>
  <c r="K12" i="41"/>
  <c r="K11" i="37"/>
  <c r="L11" s="1"/>
  <c r="T16" i="3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15"/>
  <c r="T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14"/>
  <c r="F43" l="1"/>
  <c r="T29" i="32"/>
  <c r="T28"/>
  <c r="T27"/>
  <c r="T26"/>
  <c r="T25"/>
  <c r="T24"/>
  <c r="T23"/>
  <c r="T22"/>
  <c r="T21"/>
  <c r="T20"/>
  <c r="T19"/>
  <c r="T18"/>
  <c r="T17"/>
  <c r="T16"/>
  <c r="T15"/>
  <c r="T14"/>
  <c r="M29"/>
  <c r="M28"/>
  <c r="M27"/>
  <c r="M26"/>
  <c r="M25"/>
  <c r="M24"/>
  <c r="M23"/>
  <c r="M22"/>
  <c r="M21"/>
  <c r="M20"/>
  <c r="M19"/>
  <c r="M18"/>
  <c r="M17"/>
  <c r="M16"/>
  <c r="M15"/>
  <c r="M14"/>
  <c r="F18"/>
  <c r="F19"/>
  <c r="F20"/>
  <c r="F21"/>
  <c r="F22"/>
  <c r="F23"/>
  <c r="F24"/>
  <c r="F25"/>
  <c r="F26"/>
  <c r="F27"/>
  <c r="F28"/>
  <c r="F29"/>
  <c r="B48" i="36"/>
  <c r="B12" i="38" s="1"/>
  <c r="B47" i="36"/>
  <c r="B11" i="38" s="1"/>
  <c r="B46" i="36"/>
  <c r="B10" i="38" s="1"/>
  <c r="T43" i="36"/>
  <c r="F48" s="1"/>
  <c r="G12" i="23" s="1"/>
  <c r="M14" i="36"/>
  <c r="M43" s="1"/>
  <c r="F47" s="1"/>
  <c r="F12" i="23" s="1"/>
  <c r="F46" i="36"/>
  <c r="E12" i="23" s="1"/>
  <c r="M31" i="32" l="1"/>
  <c r="T31"/>
  <c r="F49" i="36"/>
  <c r="I14" i="35"/>
  <c r="H14"/>
  <c r="G14"/>
  <c r="I13"/>
  <c r="H13"/>
  <c r="G13"/>
  <c r="I12"/>
  <c r="H12"/>
  <c r="G12"/>
  <c r="J13" i="38" l="1"/>
  <c r="L13"/>
  <c r="I11" i="35"/>
  <c r="H11"/>
  <c r="G11"/>
  <c r="I10"/>
  <c r="H10"/>
  <c r="G10"/>
  <c r="C67"/>
  <c r="J14" s="1"/>
  <c r="C55"/>
  <c r="J13" s="1"/>
  <c r="J12"/>
  <c r="C31"/>
  <c r="J11" s="1"/>
  <c r="C18"/>
  <c r="C19" s="1"/>
  <c r="J10" s="1"/>
  <c r="U22" i="22"/>
  <c r="B122" i="35"/>
  <c r="E111"/>
  <c r="G111" s="1"/>
  <c r="J111" s="1"/>
  <c r="M13" i="38" l="1"/>
  <c r="J23" i="35"/>
  <c r="J24" s="1"/>
  <c r="F10" i="23" s="1"/>
  <c r="N111" i="35"/>
  <c r="C122"/>
  <c r="C123" s="1"/>
  <c r="P111"/>
  <c r="L111"/>
  <c r="B36" i="32"/>
  <c r="B35"/>
  <c r="B34"/>
  <c r="J37" i="22"/>
  <c r="J11" i="38" l="1"/>
  <c r="L11"/>
  <c r="F17" i="33"/>
  <c r="F16"/>
  <c r="F15"/>
  <c r="F14"/>
  <c r="F13"/>
  <c r="F12"/>
  <c r="C34" l="1"/>
  <c r="M11" i="38"/>
  <c r="AA12" i="27"/>
  <c r="AA11"/>
  <c r="AA10"/>
  <c r="M12"/>
  <c r="M11"/>
  <c r="M10"/>
  <c r="T13"/>
  <c r="T12"/>
  <c r="T11"/>
  <c r="T10"/>
  <c r="U13" i="22"/>
  <c r="U14"/>
  <c r="U15"/>
  <c r="U16"/>
  <c r="U17"/>
  <c r="U18"/>
  <c r="U19"/>
  <c r="U20"/>
  <c r="U21"/>
  <c r="U12"/>
  <c r="N13"/>
  <c r="N12"/>
  <c r="T25" i="27" l="1"/>
  <c r="J30" s="1"/>
  <c r="F19" i="23" s="1"/>
  <c r="M25" i="27"/>
  <c r="AA25"/>
  <c r="E18" i="23"/>
  <c r="K36" i="22"/>
  <c r="K37"/>
  <c r="J29" i="27"/>
  <c r="J31"/>
  <c r="F14" i="32"/>
  <c r="F15"/>
  <c r="F16"/>
  <c r="F17"/>
  <c r="G19" i="23" l="1"/>
  <c r="E19"/>
  <c r="F9"/>
  <c r="F11" i="38"/>
  <c r="E9" i="23"/>
  <c r="F31" i="32"/>
  <c r="C34" s="1"/>
  <c r="E11" i="23" s="1"/>
  <c r="C35" i="32"/>
  <c r="F11" i="23" s="1"/>
  <c r="C36" i="32"/>
  <c r="F33" i="26"/>
  <c r="F32"/>
  <c r="F31"/>
  <c r="F30"/>
  <c r="G11" i="23" l="1"/>
  <c r="G21" s="1"/>
  <c r="F12" i="38"/>
  <c r="F10"/>
  <c r="J10"/>
  <c r="L10"/>
  <c r="C37" i="32"/>
  <c r="F29" i="26"/>
  <c r="F13"/>
  <c r="F14"/>
  <c r="F15"/>
  <c r="F16"/>
  <c r="F17"/>
  <c r="F18"/>
  <c r="F19"/>
  <c r="F20"/>
  <c r="F21"/>
  <c r="F22"/>
  <c r="F23"/>
  <c r="F24"/>
  <c r="F25"/>
  <c r="F26"/>
  <c r="F27"/>
  <c r="F28"/>
  <c r="F12"/>
  <c r="F17" i="8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16"/>
  <c r="F16" i="7"/>
  <c r="F17"/>
  <c r="F18"/>
  <c r="F19"/>
  <c r="F20"/>
  <c r="F21"/>
  <c r="F22"/>
  <c r="F23"/>
  <c r="F24"/>
  <c r="F25"/>
  <c r="F26"/>
  <c r="F27"/>
  <c r="F28"/>
  <c r="F15"/>
  <c r="F53" i="4"/>
  <c r="F44"/>
  <c r="F45"/>
  <c r="F46"/>
  <c r="F47"/>
  <c r="F48"/>
  <c r="F49"/>
  <c r="F50"/>
  <c r="F51"/>
  <c r="F43"/>
  <c r="F40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16"/>
  <c r="F13" i="38" l="1"/>
  <c r="F52" i="26"/>
  <c r="F53" s="1"/>
  <c r="F13" i="41" s="1"/>
  <c r="K11"/>
  <c r="K14" s="1"/>
  <c r="M11"/>
  <c r="L12" i="38"/>
  <c r="J12"/>
  <c r="L16"/>
  <c r="M10"/>
  <c r="F50" i="8"/>
  <c r="C47" i="37" s="1"/>
  <c r="D50" s="1"/>
  <c r="C53" s="1"/>
  <c r="F30" i="7"/>
  <c r="C35" i="37" s="1"/>
  <c r="D38" s="1"/>
  <c r="C41" s="1"/>
  <c r="F39" i="4"/>
  <c r="F41" s="1"/>
  <c r="F52"/>
  <c r="F54" s="1"/>
  <c r="J117" i="27"/>
  <c r="F17" i="1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16"/>
  <c r="H17" i="23" l="1"/>
  <c r="F14" i="41"/>
  <c r="N11"/>
  <c r="M12"/>
  <c r="K14" i="37"/>
  <c r="I14"/>
  <c r="H16" i="23" s="1"/>
  <c r="I13" i="37"/>
  <c r="H15" i="23" s="1"/>
  <c r="K13" i="37"/>
  <c r="M12" i="38"/>
  <c r="M16" s="1"/>
  <c r="J16"/>
  <c r="F56" i="4"/>
  <c r="C23" i="37" s="1"/>
  <c r="D26" s="1"/>
  <c r="C29" s="1"/>
  <c r="F40" i="1"/>
  <c r="K12" i="37" l="1"/>
  <c r="I12"/>
  <c r="K15"/>
  <c r="L14"/>
  <c r="M13" i="41"/>
  <c r="N13" s="1"/>
  <c r="N12"/>
  <c r="M14"/>
  <c r="L13" i="37"/>
  <c r="I15"/>
  <c r="I18" s="1"/>
  <c r="I19" s="1"/>
  <c r="L15" l="1"/>
  <c r="L12"/>
  <c r="H14" i="23"/>
  <c r="N14" i="41"/>
</calcChain>
</file>

<file path=xl/sharedStrings.xml><?xml version="1.0" encoding="utf-8"?>
<sst xmlns="http://schemas.openxmlformats.org/spreadsheetml/2006/main" count="1003" uniqueCount="441">
  <si>
    <t>Nº</t>
  </si>
  <si>
    <t>Detalle</t>
  </si>
  <si>
    <t>Unidad</t>
  </si>
  <si>
    <t>Cantidad</t>
  </si>
  <si>
    <t>Piedra para cimientos</t>
  </si>
  <si>
    <t>Muro de adobe 0.30x0.20x0.10 m</t>
  </si>
  <si>
    <t>Tierra cernida para juntas de adobe</t>
  </si>
  <si>
    <t>Tierra cernida para revoque exterior</t>
  </si>
  <si>
    <t>Puerta metálica  1.75 x 1,00 m</t>
  </si>
  <si>
    <t>Ventanas metálicas 0.60 x 0.60 m</t>
  </si>
  <si>
    <t>Ventanas metálicas 0.80 x 0.35 m</t>
  </si>
  <si>
    <t>Agro film de 250 micrones</t>
  </si>
  <si>
    <t>Cercha de Fe de construcción semicircular de 7.65 m de 3 puntos</t>
  </si>
  <si>
    <t>Cordel de tezado de Agrofilm  diámetro de 2 cm</t>
  </si>
  <si>
    <t>Madera de construcción para vaciado columnas (1"x12"x4 m)</t>
  </si>
  <si>
    <t>Fierro corrugado diámetro 3/8"x 12mt.</t>
  </si>
  <si>
    <t>Fierro corrugado diámetro 1/4" x 12mt. para estribos</t>
  </si>
  <si>
    <t>Tubo Berman</t>
  </si>
  <si>
    <t>Alambre galvanizado Nº 12 para tezado de agrofilm (60 ml)</t>
  </si>
  <si>
    <t>ml</t>
  </si>
  <si>
    <t>Hilo de cáñamo Nº 16 (200 m, 2 ovillos de 100 m)</t>
  </si>
  <si>
    <t>ovillo</t>
  </si>
  <si>
    <t>Cemento portland</t>
  </si>
  <si>
    <t>Arena común</t>
  </si>
  <si>
    <t>m3</t>
  </si>
  <si>
    <t>Clavos de 3" ½</t>
  </si>
  <si>
    <t>kg</t>
  </si>
  <si>
    <t>Estuco para jambas de puertas y ventanas</t>
  </si>
  <si>
    <t>bls</t>
  </si>
  <si>
    <t>listones de madera de (2" x 2" x 3 m)</t>
  </si>
  <si>
    <t>Pernos con su tuerca diámetro 3/8 x 3 "  + volandas</t>
  </si>
  <si>
    <t>Malla rashel semi sombra</t>
  </si>
  <si>
    <t>m2</t>
  </si>
  <si>
    <t>Bolillos para dinteles d=3 1/2"x4ml</t>
  </si>
  <si>
    <t>pza</t>
  </si>
  <si>
    <t>Total Materiales de Construcción</t>
  </si>
  <si>
    <t>Total Mano de Obra</t>
  </si>
  <si>
    <t>global</t>
  </si>
  <si>
    <t>Precio Unitario</t>
  </si>
  <si>
    <t>Pieza</t>
  </si>
  <si>
    <t>Global</t>
  </si>
  <si>
    <t>Nº</t>
  </si>
  <si>
    <t>Placas metálicas muros</t>
  </si>
  <si>
    <t>Placas metálicas techo</t>
  </si>
  <si>
    <t>Placas metálicas vigueta</t>
  </si>
  <si>
    <t>Fierro corrugado diámetro 5/16"</t>
  </si>
  <si>
    <t>Fierro corrugado diámetro 1/4"</t>
  </si>
  <si>
    <t>BARRAS</t>
  </si>
  <si>
    <t>Cemento portland</t>
  </si>
  <si>
    <t>bls</t>
  </si>
  <si>
    <t>Arena común</t>
  </si>
  <si>
    <t>Grava común 3/4"</t>
  </si>
  <si>
    <t>Piedra manzana</t>
  </si>
  <si>
    <t>m3</t>
  </si>
  <si>
    <t>Clavos de 3" 1/2</t>
  </si>
  <si>
    <t>Alambre de amarre</t>
  </si>
  <si>
    <t>Alambre galvanizado N12</t>
  </si>
  <si>
    <t>ml</t>
  </si>
  <si>
    <t>Impermeabilizante (hidrofujo) de 20 litros</t>
  </si>
  <si>
    <t>balde</t>
  </si>
  <si>
    <t>Pintura impermeabilizante p/interior</t>
  </si>
  <si>
    <t>Pintura látex</t>
  </si>
  <si>
    <t>galón</t>
  </si>
  <si>
    <t>Viga de madera 6"x 2"x4mt.</t>
  </si>
  <si>
    <t>Puntal (bolillos 5"x 2,2 mt</t>
  </si>
  <si>
    <t>encofrado de madera diámetro 54 cm.</t>
  </si>
  <si>
    <t>Viguillas de 3"x2"x0,50 mt.</t>
  </si>
  <si>
    <t>Bomba de agua 3" BRIGGS AND STRATTON</t>
  </si>
  <si>
    <t>Letrero de identificación del proyecto</t>
  </si>
  <si>
    <t>Colocado de letrero de obras</t>
  </si>
  <si>
    <t>otros</t>
  </si>
  <si>
    <t>Subtotal material de construcción</t>
  </si>
  <si>
    <t>Total Mano de Obra</t>
  </si>
  <si>
    <t>Presupuesto Total construcción</t>
  </si>
  <si>
    <t>sistema de captación de agua pluvial</t>
  </si>
  <si>
    <t>plancha galvanizada N 28 (33cm)</t>
  </si>
  <si>
    <t>m</t>
  </si>
  <si>
    <t>Alambre galvanizado N 18</t>
  </si>
  <si>
    <t>rollo</t>
  </si>
  <si>
    <t>ganchos de sujeción</t>
  </si>
  <si>
    <t>Clavos de 4"</t>
  </si>
  <si>
    <t>Tubo PVC de 4"</t>
  </si>
  <si>
    <t>pza</t>
  </si>
  <si>
    <t>Codo de 45°</t>
  </si>
  <si>
    <t>Codo de 90°</t>
  </si>
  <si>
    <t>Pza.</t>
  </si>
  <si>
    <t>kg</t>
  </si>
  <si>
    <t>Subtotal material de construcción</t>
  </si>
  <si>
    <t>Total Mano de Obra</t>
  </si>
  <si>
    <t>global</t>
  </si>
  <si>
    <t>Presupuesto Total construcción</t>
  </si>
  <si>
    <t>Cantidad</t>
  </si>
  <si>
    <t>Unidad</t>
  </si>
  <si>
    <t>Total</t>
  </si>
  <si>
    <t>metro</t>
  </si>
  <si>
    <t>Tanque de agua de 3500 litros</t>
  </si>
  <si>
    <t>unidad</t>
  </si>
  <si>
    <t>Global</t>
  </si>
  <si>
    <t>Descripción</t>
  </si>
  <si>
    <t>Unidad</t>
  </si>
  <si>
    <t>Cantidad</t>
  </si>
  <si>
    <t>tubo</t>
  </si>
  <si>
    <t>Anillo de goma x 63 mm</t>
  </si>
  <si>
    <t>Tubo</t>
  </si>
  <si>
    <t>Anillo de goma x 90 mm</t>
  </si>
  <si>
    <t>galón</t>
  </si>
  <si>
    <t>metro</t>
  </si>
  <si>
    <t>Pilón de 1/2"</t>
  </si>
  <si>
    <t>Rollo</t>
  </si>
  <si>
    <t>Llave de compuerta x 3"</t>
  </si>
  <si>
    <t>Metro</t>
  </si>
  <si>
    <t>Tanque de agua</t>
  </si>
  <si>
    <t>Unidad</t>
  </si>
  <si>
    <t>Global</t>
  </si>
  <si>
    <t>Kg</t>
  </si>
  <si>
    <t>Litros</t>
  </si>
  <si>
    <t>Global</t>
  </si>
  <si>
    <t>Gastos por alimentación y otros similares</t>
  </si>
  <si>
    <t>Eventos</t>
  </si>
  <si>
    <t>Baner</t>
  </si>
  <si>
    <t>Roler</t>
  </si>
  <si>
    <t>Tripticos</t>
  </si>
  <si>
    <t>Afiches</t>
  </si>
  <si>
    <t>Toldos</t>
  </si>
  <si>
    <t>Toldos inflable para la participacion en ferias</t>
  </si>
  <si>
    <t>Sillas plásticas</t>
  </si>
  <si>
    <t>Mesas plásticas</t>
  </si>
  <si>
    <t>Ecram</t>
  </si>
  <si>
    <t>Data display</t>
  </si>
  <si>
    <t>Pizarra</t>
  </si>
  <si>
    <t>Camara fotografica</t>
  </si>
  <si>
    <t>Tablet</t>
  </si>
  <si>
    <t>Filmadora</t>
  </si>
  <si>
    <t>Pieza</t>
  </si>
  <si>
    <t>GAD</t>
  </si>
  <si>
    <t>NC</t>
  </si>
  <si>
    <t>GAM</t>
  </si>
  <si>
    <t>%</t>
  </si>
  <si>
    <t>Costo total</t>
  </si>
  <si>
    <t>Metros cuadrados m2</t>
  </si>
  <si>
    <t>Especie</t>
  </si>
  <si>
    <t>Mizqueña</t>
  </si>
  <si>
    <t>M3</t>
  </si>
  <si>
    <t>Unidad de medida</t>
  </si>
  <si>
    <t>Precio unitario</t>
  </si>
  <si>
    <t>BIOINSECTICIDA</t>
  </si>
  <si>
    <t>Ha</t>
  </si>
  <si>
    <t>Porcentaje y monto de contraparte</t>
  </si>
  <si>
    <t>GADs</t>
  </si>
  <si>
    <t>Parametros de costeo</t>
  </si>
  <si>
    <t>Altiplano</t>
  </si>
  <si>
    <t>Costo estandar por m2 (Bs)</t>
  </si>
  <si>
    <t>Precio Unitario (Bs)</t>
  </si>
  <si>
    <t xml:space="preserve">Detalle </t>
  </si>
  <si>
    <t>Total (Bs)</t>
  </si>
  <si>
    <t>No.</t>
  </si>
  <si>
    <t>Kg /Ha</t>
  </si>
  <si>
    <t>Cantidad Total biofert.</t>
  </si>
  <si>
    <t>Cantidad Beneficiarios</t>
  </si>
  <si>
    <t>GAMs</t>
  </si>
  <si>
    <t>Servicios no personales</t>
  </si>
  <si>
    <t>Folders</t>
  </si>
  <si>
    <t>Publicidad (spot, cuñas radiales)</t>
  </si>
  <si>
    <t>Desarrollo de marca</t>
  </si>
  <si>
    <t>Publicaciones</t>
  </si>
  <si>
    <t>Materiales y suministros</t>
  </si>
  <si>
    <t>Computadoras laptop</t>
  </si>
  <si>
    <t>Transporte</t>
  </si>
  <si>
    <t>M2</t>
  </si>
  <si>
    <t>ML</t>
  </si>
  <si>
    <t>PZA</t>
  </si>
  <si>
    <t>GLB</t>
  </si>
  <si>
    <t>Cartillas</t>
  </si>
  <si>
    <t>Equipo</t>
  </si>
  <si>
    <t>Material de escritorio</t>
  </si>
  <si>
    <t>Combustibles lubricantes y derivados</t>
  </si>
  <si>
    <t>Llantas y neumaticos</t>
  </si>
  <si>
    <t>Otros repuestos y accesorios</t>
  </si>
  <si>
    <t>Ferohormonas</t>
  </si>
  <si>
    <t>Sobre/4 unid.</t>
  </si>
  <si>
    <t>Trampas amarillas</t>
  </si>
  <si>
    <t>Mochilas fumigadoras</t>
  </si>
  <si>
    <t>Formulario fitosanitario</t>
  </si>
  <si>
    <t>Formularios de registro</t>
  </si>
  <si>
    <t>Regrigerio</t>
  </si>
  <si>
    <t>Laptop</t>
  </si>
  <si>
    <t xml:space="preserve">Credenciales </t>
  </si>
  <si>
    <t>Certificados</t>
  </si>
  <si>
    <t>Manual de capacitación</t>
  </si>
  <si>
    <t>Ecran</t>
  </si>
  <si>
    <t>data schow</t>
  </si>
  <si>
    <t>Material de limpieza</t>
  </si>
  <si>
    <t>flete</t>
  </si>
  <si>
    <t>Afiches (70*50)</t>
  </si>
  <si>
    <t xml:space="preserve">Guías técnicas </t>
  </si>
  <si>
    <t>Envases de plástico de 20 l graduado</t>
  </si>
  <si>
    <t>Publicidad</t>
  </si>
  <si>
    <t>Maquinaria y Equipo</t>
  </si>
  <si>
    <t>Pasajes para expertos</t>
  </si>
  <si>
    <t>Capacitación por producto expertos internacionales</t>
  </si>
  <si>
    <t>Precio unitario  (Bs)</t>
  </si>
  <si>
    <t xml:space="preserve"> Total (Bs)</t>
  </si>
  <si>
    <t>No</t>
  </si>
  <si>
    <t>Gastos por refrigerio en capacitaciones</t>
  </si>
  <si>
    <t>Lupa Grande</t>
  </si>
  <si>
    <t>Pinza metálica para sujeción</t>
  </si>
  <si>
    <t xml:space="preserve">Mesa rectangular </t>
  </si>
  <si>
    <t>Silla de plastico</t>
  </si>
  <si>
    <t>Toldo</t>
  </si>
  <si>
    <t>Tablets</t>
  </si>
  <si>
    <t>Mes</t>
  </si>
  <si>
    <t>Prof. Tec. II-Tec. de Producción de hortalizas (Consultor de línea)</t>
  </si>
  <si>
    <t>Tec. Superior III-Técnico Auxiliar (Consultor de línea)</t>
  </si>
  <si>
    <t>Chofer - Operador de maquinaria (Consultor de línea)</t>
  </si>
  <si>
    <t>Comunicaciones</t>
  </si>
  <si>
    <t>Camioneta</t>
  </si>
  <si>
    <t>Motocicleta</t>
  </si>
  <si>
    <t>PARAMETROS ESTANDAR DE COSTEO INFRAESTRUCTURA ADMINISTRATIVA</t>
  </si>
  <si>
    <t>Sereno (consultor de línea)</t>
  </si>
  <si>
    <t>Servicio de agua</t>
  </si>
  <si>
    <t>Riego por goteo</t>
  </si>
  <si>
    <t>Servicios no Personales</t>
  </si>
  <si>
    <t>GAD 1</t>
  </si>
  <si>
    <t>Partidas</t>
  </si>
  <si>
    <t>ACARITOP</t>
  </si>
  <si>
    <t>Infraestructura</t>
  </si>
  <si>
    <t>Partida</t>
  </si>
  <si>
    <t>ALCANCE COMPETENCIAL</t>
  </si>
  <si>
    <t>Vigilancia fitosanitaria</t>
  </si>
  <si>
    <t>Sanidad Vegetal</t>
  </si>
  <si>
    <t>Combustible</t>
  </si>
  <si>
    <t>Cod</t>
  </si>
  <si>
    <t>Total servicios no personales</t>
  </si>
  <si>
    <t>Lt/Ha</t>
  </si>
  <si>
    <t>Nombre del producto</t>
  </si>
  <si>
    <t>Tipo de producto</t>
  </si>
  <si>
    <t>Bioinsecticida</t>
  </si>
  <si>
    <t>Cantidad Ha</t>
  </si>
  <si>
    <t>Acaritop</t>
  </si>
  <si>
    <t>Producto 1</t>
  </si>
  <si>
    <t>Lt</t>
  </si>
  <si>
    <t>Cantidad del producto</t>
  </si>
  <si>
    <t>Monto total</t>
  </si>
  <si>
    <t>Producto 2</t>
  </si>
  <si>
    <t>Producto 3</t>
  </si>
  <si>
    <t>Producto 4</t>
  </si>
  <si>
    <t>Producto 5</t>
  </si>
  <si>
    <t>Producto</t>
  </si>
  <si>
    <t xml:space="preserve">Tipo de producto </t>
  </si>
  <si>
    <t xml:space="preserve">Nombre del producto </t>
  </si>
  <si>
    <t xml:space="preserve">Relación tecnica </t>
  </si>
  <si>
    <t xml:space="preserve">Responsable Sanidad Vegetal hortalizas - Consultor de línea </t>
  </si>
  <si>
    <t>Total materiales y suministros</t>
  </si>
  <si>
    <t>Total maquinaria y equipo</t>
  </si>
  <si>
    <t>Total apoyo en ferias</t>
  </si>
  <si>
    <t>Parametro</t>
  </si>
  <si>
    <t>Carpa solar para producción de hortalizas</t>
  </si>
  <si>
    <t>Metro Lineal (ML)</t>
  </si>
  <si>
    <t>Infraestructura  1</t>
  </si>
  <si>
    <t>Tipo de infraestructura</t>
  </si>
  <si>
    <t>Carpa solar</t>
  </si>
  <si>
    <t>Cantidad de familias</t>
  </si>
  <si>
    <t>Cantidad total</t>
  </si>
  <si>
    <t xml:space="preserve">Costo unitario por </t>
  </si>
  <si>
    <t>Infraestructura  2</t>
  </si>
  <si>
    <t>Infraestructura  3</t>
  </si>
  <si>
    <t>Infraestructura  4</t>
  </si>
  <si>
    <t>Cisterna</t>
  </si>
  <si>
    <t>Costo total por carpa solar (Bs)</t>
  </si>
  <si>
    <t>Costo total por cisterna (Bs)</t>
  </si>
  <si>
    <t>Costo total un sistema de riego por goteo (Bs)</t>
  </si>
  <si>
    <t xml:space="preserve">Costo unitario (Bs) por </t>
  </si>
  <si>
    <t>Monto total (Bs)</t>
  </si>
  <si>
    <t>Monto GAD</t>
  </si>
  <si>
    <t>Monto GAM</t>
  </si>
  <si>
    <t>Parámetro</t>
  </si>
  <si>
    <t>Un sistema de riego por aspersión</t>
  </si>
  <si>
    <t>Costo total un sistema de riego por aspersión (Bs)</t>
  </si>
  <si>
    <t>Un sistema de riego por goteo</t>
  </si>
  <si>
    <t>Riego por aspersión</t>
  </si>
  <si>
    <t>Control de plagas y fertilización</t>
  </si>
  <si>
    <t>Fertilizante</t>
  </si>
  <si>
    <t>Tricobal</t>
  </si>
  <si>
    <t>kg/Ha</t>
  </si>
  <si>
    <t>Vigortop</t>
  </si>
  <si>
    <t>Actividad</t>
  </si>
  <si>
    <t>Total costo sanidad vegetal</t>
  </si>
  <si>
    <t>Total vigilancia fitosanitaria</t>
  </si>
  <si>
    <t>Total control de plagas y fertilización</t>
  </si>
  <si>
    <t>Total capacitación técnica</t>
  </si>
  <si>
    <t>Total infraestructura</t>
  </si>
  <si>
    <t>Total infraestructura proceso de producción</t>
  </si>
  <si>
    <t>Total  maquinaria y equipo</t>
  </si>
  <si>
    <t>Instalación de equipos y puesta en marcha (consultoria por producto)</t>
  </si>
  <si>
    <t>Total planta de procesamiento</t>
  </si>
  <si>
    <t>Servicio de Luz</t>
  </si>
  <si>
    <t>Total maquinaria o equipo</t>
  </si>
  <si>
    <t>Total Centro de mercadeo</t>
  </si>
  <si>
    <t>Total Bs</t>
  </si>
  <si>
    <t>Prof. Tec. II-Téc. Promoción de inversiones (Consultor de línea)</t>
  </si>
  <si>
    <t>Responsable coordinador de servicios(Consultor de línea)</t>
  </si>
  <si>
    <t>Servicios de agua</t>
  </si>
  <si>
    <t>Servicios de luz</t>
  </si>
  <si>
    <t>Total asistencia técnica</t>
  </si>
  <si>
    <t>Financiamiento de semilla</t>
  </si>
  <si>
    <t>Semilla mejorada</t>
  </si>
  <si>
    <t>Semilla  1</t>
  </si>
  <si>
    <t>Plantin de cebolla</t>
  </si>
  <si>
    <t>Semilla 2</t>
  </si>
  <si>
    <t>Semilla 3</t>
  </si>
  <si>
    <t>Semilla 5</t>
  </si>
  <si>
    <t>Semilla 4</t>
  </si>
  <si>
    <t>Semilla de zanahoria</t>
  </si>
  <si>
    <t>Kg/Ha</t>
  </si>
  <si>
    <t>Total financiamiento de semillas</t>
  </si>
  <si>
    <t>Una cisterna con sistema de cosecha de lluvia</t>
  </si>
  <si>
    <t>Cod.</t>
  </si>
  <si>
    <t>Yee</t>
  </si>
  <si>
    <t>Layflat nature 8 bar 2"</t>
  </si>
  <si>
    <t>Mgn 24d 1/2"ic 450 l/h head only</t>
  </si>
  <si>
    <t>Spr stand 9*12 120cm  w/ostk f&amp;s ftn dp8</t>
  </si>
  <si>
    <t>Varilla de 4mm x 1 metro</t>
  </si>
  <si>
    <t>Layflat male adaptor 2"</t>
  </si>
  <si>
    <t>Layflat elbow 2"</t>
  </si>
  <si>
    <t>Lapon tigre 2" rosca hembra</t>
  </si>
  <si>
    <t>Layflat coupling 2"</t>
  </si>
  <si>
    <t>Bomba de agua 3" briggs and stratton</t>
  </si>
  <si>
    <t>Reducción buje 3" x 2"</t>
  </si>
  <si>
    <t>Manguera de succión 3" belén</t>
  </si>
  <si>
    <t>Ftn &amp; pln start connector</t>
  </si>
  <si>
    <t>Mano de obra</t>
  </si>
  <si>
    <t>Tubería pvc, dn = 63 mm, c-5 uf (x 6,00 m)</t>
  </si>
  <si>
    <t>Tubería pvc, dn = 90 mm, c-5 uf (x 6,00 m)</t>
  </si>
  <si>
    <t>Codo pvc 90º x63 mm</t>
  </si>
  <si>
    <t>Lubricante de anillos para pvc</t>
  </si>
  <si>
    <t>Pegamento para pvc</t>
  </si>
  <si>
    <t>Codo pvc 90º x90 mm</t>
  </si>
  <si>
    <t>Codo pvc 45º x 63 mm</t>
  </si>
  <si>
    <t>Manguera pe x 16 mm</t>
  </si>
  <si>
    <t>Conector inicial + empaque</t>
  </si>
  <si>
    <t>Cinta teflón</t>
  </si>
  <si>
    <t>Collarín pe x90 mm.-1"(abrazadera)</t>
  </si>
  <si>
    <t>Válvula de aire x 1"</t>
  </si>
  <si>
    <t>Unión simple fºgº x 3"</t>
  </si>
  <si>
    <t>Filtro de anillos 120 mesh x 3"</t>
  </si>
  <si>
    <t>Válvula de bola con unión universal de 2"</t>
  </si>
  <si>
    <t>Upr pvc x 90 mm</t>
  </si>
  <si>
    <t>Upr pvc x 63 mm</t>
  </si>
  <si>
    <t>Tee pvc x 90 mm</t>
  </si>
  <si>
    <t>Tapón pvc s/p x 90 mm</t>
  </si>
  <si>
    <t>Tapón pvc rosca, x 90 mm</t>
  </si>
  <si>
    <t>Conector pe manguera - cinta x 16 mm</t>
  </si>
  <si>
    <t>Cinta de goteo 8mill, q = 3,35 lt/h/m (x 2285 m)</t>
  </si>
  <si>
    <t>Reducción pvc 90 - 63 mm.</t>
  </si>
  <si>
    <t>Tapón pvc 2"</t>
  </si>
  <si>
    <t>Infraestructura GAD</t>
  </si>
  <si>
    <t>Total infraestructura GAD</t>
  </si>
  <si>
    <t xml:space="preserve"> </t>
  </si>
  <si>
    <t>Replanteo y control</t>
  </si>
  <si>
    <t>Rellen. de nivelacion y compactadoexcavacion 0-1.2m semiduro (en seco)</t>
  </si>
  <si>
    <t>Zapatas</t>
  </si>
  <si>
    <t>Empedrado y capa de hormigon pobre e= 5cm dosif1:8</t>
  </si>
  <si>
    <t>Zapatas de høaø dosif: 1:2:3</t>
  </si>
  <si>
    <t>Columna de hormigon armado</t>
  </si>
  <si>
    <t xml:space="preserve">Soldadura de piedra contrapiso-piso de cemento </t>
  </si>
  <si>
    <t>Empedrado</t>
  </si>
  <si>
    <t>Piso de ceramica nacional p/alta aulas y pasillos</t>
  </si>
  <si>
    <t>Anclaje de plancha fierro e=5 mm de 0.140 *0.60 m</t>
  </si>
  <si>
    <t>Portico metalico triple (perfil c:100x40x10x2 y 75x40x10x2)</t>
  </si>
  <si>
    <t>Prov. y col. correas perfil costanera(perfil c: 80x40x2)</t>
  </si>
  <si>
    <t>Prov. y col. tensores mas accesorios 1/2"</t>
  </si>
  <si>
    <t>Prov. col. cubierta calamina galvanizada #28 trapesoidal</t>
  </si>
  <si>
    <t>Cumbrera calamina trapezoidal</t>
  </si>
  <si>
    <t>Canaleta calamina nº 28</t>
  </si>
  <si>
    <t>Bajante de calamina nº 28</t>
  </si>
  <si>
    <t>Limpieza general</t>
  </si>
  <si>
    <t>Cimiento de h.c. 50% de piedradesplazadora (30x40 cm)</t>
  </si>
  <si>
    <t>Sobrecimientos de h.c. 50% de piedradesplazadora (15x30cm)</t>
  </si>
  <si>
    <t>Ladrillo visto 2caras-18 huecos e=12cm</t>
  </si>
  <si>
    <t>Vigas de homigon armado</t>
  </si>
  <si>
    <t>Instalación electrica</t>
  </si>
  <si>
    <t>Planta de servicios de procesamiento</t>
  </si>
  <si>
    <t>Centro de Mercadeo</t>
  </si>
  <si>
    <t>Asistencia Técnica</t>
  </si>
  <si>
    <t>Total servicios personales</t>
  </si>
  <si>
    <t>Total materiales y suminisros</t>
  </si>
  <si>
    <t>Total costeo alcances competenciales (En bolivianos)</t>
  </si>
  <si>
    <t>Infraestructura producción primaria</t>
  </si>
  <si>
    <t>Infraestructura producción primaria - carpas solares</t>
  </si>
  <si>
    <t>Infraestructura producción primaria - riego por goteo</t>
  </si>
  <si>
    <t>Total infraestructura producción primaria</t>
  </si>
  <si>
    <t>Clínica de Plantas</t>
  </si>
  <si>
    <t>Clínica de plantas - Apoyo en ferias</t>
  </si>
  <si>
    <t>Clínica de plantas - Capacitación técnica</t>
  </si>
  <si>
    <t>Infraestructura producción primaria - riesgo por aspersión</t>
  </si>
  <si>
    <t>Infraestructura producción primaria - Cisternas</t>
  </si>
  <si>
    <t xml:space="preserve">Profesional técnico II (Entomologo en hortalizas) - Consultor de línea </t>
  </si>
  <si>
    <t>Profesional técnico II (Tec. de Sanidad Vegetal - hortalizas)</t>
  </si>
  <si>
    <t>Formularios de registro de enfermedades y plagas.</t>
  </si>
  <si>
    <t>MENU</t>
  </si>
  <si>
    <t>Consultor de línea (Mercadeo)</t>
  </si>
  <si>
    <t>Consultor de línea (Desarrollador de marca)</t>
  </si>
  <si>
    <t>Viáticos</t>
  </si>
  <si>
    <t>Servicio Estatal de Autonomías</t>
  </si>
  <si>
    <t>Director Ejecutivo a.i.</t>
  </si>
  <si>
    <t>Rodrigo Puerta Orellana</t>
  </si>
  <si>
    <t xml:space="preserve">Dirección de Asuntos Autonómicos Económico Financieros </t>
  </si>
  <si>
    <t>Alejandro Saavedra Castellanos</t>
  </si>
  <si>
    <t>Diego Maldonado Jover</t>
  </si>
  <si>
    <t>Fernando Ricardo Suarez Ramírez</t>
  </si>
  <si>
    <t>Apoyo</t>
  </si>
  <si>
    <t>Roberto Jiménez Espinal</t>
  </si>
  <si>
    <t>Proyecto Mercados Rurales de la Cooperación Suiza en</t>
  </si>
  <si>
    <t>Consultor</t>
  </si>
  <si>
    <t>Marcos Dean Gutierrez De la Vega</t>
  </si>
  <si>
    <t>COSTEO DE LOS ALCANCES COMPETENCIALES DE COMPLEJO PRODUCTIVO DE HORTALIZAS DE GOBIERNOS AUTONOMOS DEPARTAMENTALES</t>
  </si>
  <si>
    <r>
      <t>Bolivia, ejecutado por Swisscontact</t>
    </r>
    <r>
      <rPr>
        <b/>
        <sz val="11"/>
        <color rgb="FF000000"/>
        <rFont val="Nyala"/>
      </rPr>
      <t xml:space="preserve"> </t>
    </r>
  </si>
  <si>
    <t>Prebeneficiadora</t>
  </si>
  <si>
    <t>Materiales y Suministros</t>
  </si>
  <si>
    <t>Servicios Personales</t>
  </si>
  <si>
    <t>Calculo beneficios sociales</t>
  </si>
  <si>
    <t xml:space="preserve">Riesgo laboral </t>
  </si>
  <si>
    <t>Fondo pro vivienda</t>
  </si>
  <si>
    <t>Aporte patronal solidaria</t>
  </si>
  <si>
    <t xml:space="preserve">TOTAL </t>
  </si>
  <si>
    <t>Prov. Indemnización</t>
  </si>
  <si>
    <t xml:space="preserve">BBSS TOTAL </t>
  </si>
  <si>
    <t>Prov. Aguinaldo (8.33%)</t>
  </si>
  <si>
    <t>Beneficios sociales</t>
  </si>
  <si>
    <t xml:space="preserve">SUBTOTAL </t>
  </si>
  <si>
    <t>TOTAL</t>
  </si>
  <si>
    <t>Seguridad social</t>
  </si>
  <si>
    <t>Instalación alcantarillado</t>
  </si>
  <si>
    <t>Servicios personales</t>
  </si>
  <si>
    <t xml:space="preserve">Semilla básica </t>
  </si>
  <si>
    <t>Globosa criolla</t>
  </si>
  <si>
    <t>Trilladoras</t>
  </si>
  <si>
    <t>Sernidoras de zanahoria</t>
  </si>
  <si>
    <t>Venteadoras</t>
  </si>
  <si>
    <t>Seleccionadoras de cebolla</t>
  </si>
  <si>
    <t>Infraestructura de procesamiento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</si>
</sst>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</numFmts>
  <fonts count="47"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Nyala"/>
    </font>
    <font>
      <sz val="11"/>
      <color rgb="FF000000"/>
      <name val="Nyala"/>
    </font>
    <font>
      <sz val="14"/>
      <color rgb="FF000000"/>
      <name val="Nyala"/>
    </font>
    <font>
      <b/>
      <sz val="14"/>
      <color theme="0"/>
      <name val="Nyala"/>
    </font>
    <font>
      <b/>
      <sz val="24"/>
      <color theme="6" tint="-0.499984740745262"/>
      <name val="Nyala"/>
    </font>
    <font>
      <b/>
      <sz val="22"/>
      <color rgb="FF000000"/>
      <name val="Nyala"/>
    </font>
    <font>
      <b/>
      <sz val="22"/>
      <color theme="0"/>
      <name val="Nyala"/>
    </font>
    <font>
      <b/>
      <sz val="20"/>
      <color theme="0"/>
      <name val="Nyala"/>
    </font>
    <font>
      <b/>
      <sz val="11"/>
      <color rgb="FF000000"/>
      <name val="Nyala"/>
    </font>
    <font>
      <sz val="11"/>
      <color theme="6" tint="-0.499984740745262"/>
      <name val="Nyala"/>
    </font>
    <font>
      <sz val="18"/>
      <color rgb="FF000000"/>
      <name val="Narkisim"/>
      <family val="2"/>
    </font>
    <font>
      <b/>
      <sz val="18"/>
      <color theme="0"/>
      <name val="Nyala"/>
    </font>
    <font>
      <b/>
      <sz val="18"/>
      <color theme="6" tint="-0.499984740745262"/>
      <name val="Nyala"/>
    </font>
    <font>
      <b/>
      <sz val="14"/>
      <color rgb="FF000000"/>
      <name val="Nyala"/>
    </font>
    <font>
      <sz val="8"/>
      <name val="Nyala"/>
    </font>
    <font>
      <sz val="8"/>
      <color rgb="FF000000"/>
      <name val="Nyala"/>
    </font>
    <font>
      <b/>
      <sz val="8"/>
      <color rgb="FF000000"/>
      <name val="Nyala"/>
    </font>
    <font>
      <b/>
      <sz val="16"/>
      <color rgb="FF000000"/>
      <name val="Nyala"/>
    </font>
    <font>
      <b/>
      <sz val="16"/>
      <color theme="0"/>
      <name val="Nyala"/>
    </font>
    <font>
      <sz val="11"/>
      <name val="Nyala"/>
    </font>
    <font>
      <sz val="11"/>
      <color theme="1"/>
      <name val="Nyala"/>
    </font>
    <font>
      <b/>
      <sz val="20"/>
      <color rgb="FF000000"/>
      <name val="Nyala"/>
    </font>
    <font>
      <b/>
      <sz val="12"/>
      <color theme="0"/>
      <name val="Nyala"/>
    </font>
    <font>
      <b/>
      <sz val="18"/>
      <name val="Nyala"/>
    </font>
    <font>
      <b/>
      <sz val="11"/>
      <name val="Nyala"/>
    </font>
    <font>
      <b/>
      <sz val="14"/>
      <name val="Nyala"/>
    </font>
    <font>
      <sz val="20"/>
      <color rgb="FF000000"/>
      <name val="Nyala"/>
    </font>
    <font>
      <b/>
      <sz val="48"/>
      <color rgb="FF000000"/>
      <name val="Nyala"/>
    </font>
    <font>
      <b/>
      <sz val="24"/>
      <name val="Nyala"/>
    </font>
    <font>
      <b/>
      <sz val="11"/>
      <color rgb="FF70AD47"/>
      <name val="Nyala"/>
    </font>
    <font>
      <b/>
      <sz val="11"/>
      <color rgb="FF231F20"/>
      <name val="Nyala"/>
    </font>
    <font>
      <b/>
      <sz val="12"/>
      <color rgb="FF4472C4"/>
      <name val="Nyala"/>
    </font>
    <font>
      <b/>
      <sz val="14"/>
      <color rgb="FF4472C4"/>
      <name val="Nyala"/>
    </font>
    <font>
      <b/>
      <sz val="14"/>
      <color rgb="FF5B9BD5"/>
      <name val="Nyala"/>
    </font>
    <font>
      <b/>
      <sz val="14"/>
      <color rgb="FF70AD47"/>
      <name val="Nyala"/>
    </font>
    <font>
      <b/>
      <sz val="11"/>
      <color rgb="FF000000"/>
      <name val="Arial"/>
      <family val="2"/>
    </font>
    <font>
      <b/>
      <sz val="14"/>
      <color theme="9" tint="-0.249977111117893"/>
      <name val="Nyala"/>
    </font>
    <font>
      <sz val="11"/>
      <color indexed="8"/>
      <name val="Nyala"/>
    </font>
    <font>
      <b/>
      <sz val="11"/>
      <color indexed="8"/>
      <name val="Nyala"/>
    </font>
    <font>
      <b/>
      <sz val="18"/>
      <color theme="1"/>
      <name val="Nyala"/>
    </font>
    <font>
      <sz val="12"/>
      <color rgb="FF000000"/>
      <name val="Nyala"/>
    </font>
    <font>
      <sz val="18"/>
      <name val="Nyala"/>
    </font>
    <font>
      <sz val="18"/>
      <color rgb="FF000000"/>
      <name val="Nyala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C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theme="6" tint="-0.499984740745262"/>
      </left>
      <right/>
      <top style="thick">
        <color theme="6" tint="-0.499984740745262"/>
      </top>
      <bottom/>
      <diagonal/>
    </border>
    <border>
      <left/>
      <right/>
      <top style="thick">
        <color theme="6" tint="-0.499984740745262"/>
      </top>
      <bottom/>
      <diagonal/>
    </border>
    <border>
      <left/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n">
        <color indexed="64"/>
      </right>
      <top style="thick">
        <color theme="6" tint="-0.499984740745262"/>
      </top>
      <bottom style="thick">
        <color theme="6" tint="-0.499984740745262"/>
      </bottom>
      <diagonal/>
    </border>
    <border>
      <left style="thin">
        <color indexed="64"/>
      </left>
      <right style="thin">
        <color indexed="64"/>
      </right>
      <top style="thick">
        <color theme="6" tint="-0.499984740745262"/>
      </top>
      <bottom style="thick">
        <color theme="6" tint="-0.499984740745262"/>
      </bottom>
      <diagonal/>
    </border>
    <border>
      <left style="thin">
        <color indexed="64"/>
      </left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thick">
        <color theme="6" tint="-0.499984740745262"/>
      </left>
      <right style="thick">
        <color theme="6" tint="-0.499984740745262"/>
      </right>
      <top/>
      <bottom style="thick">
        <color theme="6" tint="-0.49998474074526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thick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ck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43" fontId="5" fillId="0" borderId="1" xfId="1" applyFont="1" applyBorder="1"/>
    <xf numFmtId="0" fontId="6" fillId="0" borderId="0" xfId="0" applyFont="1"/>
    <xf numFmtId="0" fontId="12" fillId="4" borderId="9" xfId="0" applyFont="1" applyFill="1" applyBorder="1" applyAlignment="1">
      <alignment horizontal="center" vertical="center" wrapText="1"/>
    </xf>
    <xf numFmtId="164" fontId="12" fillId="4" borderId="9" xfId="1" applyNumberFormat="1" applyFont="1" applyFill="1" applyBorder="1" applyAlignment="1">
      <alignment horizontal="center" vertical="center" wrapText="1"/>
    </xf>
    <xf numFmtId="164" fontId="12" fillId="4" borderId="9" xfId="1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164" fontId="5" fillId="4" borderId="9" xfId="1" applyNumberFormat="1" applyFont="1" applyFill="1" applyBorder="1" applyAlignment="1">
      <alignment horizontal="center" vertical="center" wrapText="1"/>
    </xf>
    <xf numFmtId="164" fontId="5" fillId="4" borderId="9" xfId="1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3" fontId="5" fillId="4" borderId="9" xfId="0" applyNumberFormat="1" applyFont="1" applyFill="1" applyBorder="1" applyAlignment="1">
      <alignment horizontal="right" vertical="center"/>
    </xf>
    <xf numFmtId="1" fontId="5" fillId="0" borderId="9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vertical="center" wrapText="1"/>
    </xf>
    <xf numFmtId="0" fontId="5" fillId="0" borderId="9" xfId="0" applyFont="1" applyBorder="1"/>
    <xf numFmtId="3" fontId="5" fillId="4" borderId="9" xfId="0" applyNumberFormat="1" applyFont="1" applyFill="1" applyBorder="1"/>
    <xf numFmtId="4" fontId="5" fillId="0" borderId="9" xfId="0" applyNumberFormat="1" applyFont="1" applyBorder="1" applyAlignment="1">
      <alignment horizontal="right" vertical="center"/>
    </xf>
    <xf numFmtId="3" fontId="5" fillId="0" borderId="9" xfId="0" applyNumberFormat="1" applyFont="1" applyBorder="1"/>
    <xf numFmtId="1" fontId="5" fillId="0" borderId="9" xfId="0" applyNumberFormat="1" applyFont="1" applyBorder="1"/>
    <xf numFmtId="0" fontId="5" fillId="4" borderId="9" xfId="0" applyFont="1" applyFill="1" applyBorder="1"/>
    <xf numFmtId="3" fontId="5" fillId="0" borderId="0" xfId="0" applyNumberFormat="1" applyFont="1"/>
    <xf numFmtId="3" fontId="5" fillId="4" borderId="9" xfId="0" applyNumberFormat="1" applyFont="1" applyFill="1" applyBorder="1" applyAlignment="1">
      <alignment vertical="center"/>
    </xf>
    <xf numFmtId="0" fontId="12" fillId="4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/>
    <xf numFmtId="0" fontId="4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164" fontId="5" fillId="0" borderId="0" xfId="1" applyNumberFormat="1" applyFont="1" applyAlignment="1">
      <alignment vertical="center" wrapText="1"/>
    </xf>
    <xf numFmtId="164" fontId="5" fillId="0" borderId="0" xfId="1" applyNumberFormat="1" applyFont="1"/>
    <xf numFmtId="0" fontId="5" fillId="0" borderId="0" xfId="0" applyFont="1" applyAlignment="1">
      <alignment vertical="top"/>
    </xf>
    <xf numFmtId="0" fontId="12" fillId="0" borderId="0" xfId="0" applyFont="1" applyFill="1" applyBorder="1" applyAlignment="1">
      <alignment vertical="top"/>
    </xf>
    <xf numFmtId="166" fontId="5" fillId="0" borderId="0" xfId="0" applyNumberFormat="1" applyFont="1" applyFill="1" applyBorder="1" applyAlignment="1">
      <alignment vertical="top"/>
    </xf>
    <xf numFmtId="0" fontId="5" fillId="4" borderId="9" xfId="0" applyFont="1" applyFill="1" applyBorder="1" applyAlignment="1">
      <alignment horizontal="center" vertical="top" wrapText="1"/>
    </xf>
    <xf numFmtId="164" fontId="5" fillId="4" borderId="9" xfId="1" applyNumberFormat="1" applyFont="1" applyFill="1" applyBorder="1" applyAlignment="1">
      <alignment horizontal="center" vertical="top" wrapText="1"/>
    </xf>
    <xf numFmtId="164" fontId="5" fillId="4" borderId="9" xfId="1" applyNumberFormat="1" applyFont="1" applyFill="1" applyBorder="1" applyAlignment="1">
      <alignment horizontal="center" vertical="top"/>
    </xf>
    <xf numFmtId="0" fontId="5" fillId="0" borderId="9" xfId="0" applyFont="1" applyBorder="1" applyAlignment="1">
      <alignment vertical="top"/>
    </xf>
    <xf numFmtId="43" fontId="5" fillId="0" borderId="9" xfId="1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5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4" borderId="9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" fontId="5" fillId="4" borderId="9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65" fontId="5" fillId="0" borderId="0" xfId="1" applyNumberFormat="1" applyFont="1"/>
    <xf numFmtId="0" fontId="5" fillId="2" borderId="9" xfId="0" applyFont="1" applyFill="1" applyBorder="1" applyAlignment="1">
      <alignment horizontal="left" vertical="center"/>
    </xf>
    <xf numFmtId="1" fontId="12" fillId="4" borderId="9" xfId="0" applyNumberFormat="1" applyFont="1" applyFill="1" applyBorder="1" applyAlignment="1">
      <alignment horizontal="right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right" vertical="center"/>
    </xf>
    <xf numFmtId="0" fontId="12" fillId="0" borderId="9" xfId="0" applyFont="1" applyBorder="1" applyAlignment="1">
      <alignment horizontal="left" vertical="center"/>
    </xf>
    <xf numFmtId="1" fontId="12" fillId="4" borderId="9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1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/>
    <xf numFmtId="0" fontId="18" fillId="4" borderId="9" xfId="0" applyFont="1" applyFill="1" applyBorder="1" applyAlignment="1">
      <alignment horizontal="left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166" fontId="5" fillId="0" borderId="0" xfId="0" applyNumberFormat="1" applyFont="1"/>
    <xf numFmtId="0" fontId="19" fillId="0" borderId="9" xfId="0" applyFont="1" applyBorder="1" applyAlignment="1">
      <alignment horizontal="right" vertical="center"/>
    </xf>
    <xf numFmtId="0" fontId="19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vertical="center"/>
    </xf>
    <xf numFmtId="1" fontId="19" fillId="0" borderId="9" xfId="0" applyNumberFormat="1" applyFont="1" applyBorder="1" applyAlignment="1">
      <alignment vertical="center"/>
    </xf>
    <xf numFmtId="3" fontId="19" fillId="4" borderId="9" xfId="0" applyNumberFormat="1" applyFont="1" applyFill="1" applyBorder="1" applyAlignment="1">
      <alignment vertical="center"/>
    </xf>
    <xf numFmtId="0" fontId="19" fillId="2" borderId="9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1" fontId="19" fillId="0" borderId="0" xfId="0" applyNumberFormat="1" applyFont="1" applyFill="1" applyBorder="1" applyAlignment="1">
      <alignment vertical="center"/>
    </xf>
    <xf numFmtId="3" fontId="19" fillId="0" borderId="0" xfId="0" applyNumberFormat="1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3" fontId="20" fillId="4" borderId="9" xfId="0" applyNumberFormat="1" applyFont="1" applyFill="1" applyBorder="1" applyAlignment="1">
      <alignment vertical="center"/>
    </xf>
    <xf numFmtId="0" fontId="12" fillId="4" borderId="9" xfId="0" applyFont="1" applyFill="1" applyBorder="1" applyAlignment="1">
      <alignment vertical="center"/>
    </xf>
    <xf numFmtId="0" fontId="5" fillId="4" borderId="9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4" fontId="12" fillId="4" borderId="23" xfId="0" applyNumberFormat="1" applyFont="1" applyFill="1" applyBorder="1" applyAlignment="1">
      <alignment horizontal="right" vertical="center"/>
    </xf>
    <xf numFmtId="0" fontId="21" fillId="0" borderId="0" xfId="0" applyFont="1" applyFill="1" applyAlignment="1">
      <alignment horizontal="center"/>
    </xf>
    <xf numFmtId="0" fontId="12" fillId="4" borderId="9" xfId="0" applyFont="1" applyFill="1" applyBorder="1" applyAlignment="1">
      <alignment horizontal="left" vertical="center"/>
    </xf>
    <xf numFmtId="0" fontId="22" fillId="4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4" fillId="0" borderId="9" xfId="0" applyFont="1" applyBorder="1" applyAlignment="1">
      <alignment horizontal="center"/>
    </xf>
    <xf numFmtId="0" fontId="5" fillId="4" borderId="9" xfId="0" applyFont="1" applyFill="1" applyBorder="1" applyAlignment="1">
      <alignment wrapText="1"/>
    </xf>
    <xf numFmtId="0" fontId="12" fillId="0" borderId="0" xfId="0" applyFont="1" applyFill="1" applyAlignment="1">
      <alignment horizontal="center"/>
    </xf>
    <xf numFmtId="165" fontId="5" fillId="0" borderId="0" xfId="0" applyNumberFormat="1" applyFont="1"/>
    <xf numFmtId="0" fontId="5" fillId="4" borderId="9" xfId="0" applyFont="1" applyFill="1" applyBorder="1" applyAlignment="1"/>
    <xf numFmtId="0" fontId="5" fillId="4" borderId="10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2" fillId="0" borderId="0" xfId="0" applyFont="1" applyFill="1" applyBorder="1"/>
    <xf numFmtId="165" fontId="12" fillId="0" borderId="0" xfId="1" applyNumberFormat="1" applyFont="1" applyFill="1" applyBorder="1"/>
    <xf numFmtId="0" fontId="5" fillId="0" borderId="0" xfId="0" applyFont="1" applyFill="1"/>
    <xf numFmtId="0" fontId="12" fillId="4" borderId="9" xfId="0" applyFont="1" applyFill="1" applyBorder="1" applyAlignment="1">
      <alignment horizontal="left" vertical="center" wrapText="1"/>
    </xf>
    <xf numFmtId="0" fontId="22" fillId="4" borderId="9" xfId="0" applyFont="1" applyFill="1" applyBorder="1" applyAlignment="1">
      <alignment horizontal="center" vertical="center"/>
    </xf>
    <xf numFmtId="0" fontId="12" fillId="4" borderId="9" xfId="0" applyFont="1" applyFill="1" applyBorder="1"/>
    <xf numFmtId="0" fontId="5" fillId="0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right"/>
    </xf>
    <xf numFmtId="165" fontId="24" fillId="0" borderId="9" xfId="1" applyNumberFormat="1" applyFont="1" applyBorder="1"/>
    <xf numFmtId="165" fontId="12" fillId="4" borderId="9" xfId="1" applyNumberFormat="1" applyFont="1" applyFill="1" applyBorder="1"/>
    <xf numFmtId="165" fontId="5" fillId="0" borderId="9" xfId="1" applyNumberFormat="1" applyFont="1" applyBorder="1"/>
    <xf numFmtId="0" fontId="5" fillId="5" borderId="2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horizontal="right"/>
    </xf>
    <xf numFmtId="0" fontId="5" fillId="0" borderId="1" xfId="0" applyFont="1" applyFill="1" applyBorder="1"/>
    <xf numFmtId="43" fontId="5" fillId="0" borderId="1" xfId="1" applyFont="1" applyFill="1" applyBorder="1"/>
    <xf numFmtId="0" fontId="9" fillId="1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1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1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165" fontId="5" fillId="0" borderId="9" xfId="1" applyNumberFormat="1" applyFont="1" applyBorder="1" applyAlignment="1">
      <alignment horizontal="right" vertical="center"/>
    </xf>
    <xf numFmtId="165" fontId="5" fillId="0" borderId="9" xfId="1" applyNumberFormat="1" applyFont="1" applyBorder="1" applyAlignment="1">
      <alignment horizontal="center" vertical="center"/>
    </xf>
    <xf numFmtId="0" fontId="4" fillId="0" borderId="9" xfId="0" applyFont="1" applyBorder="1"/>
    <xf numFmtId="0" fontId="5" fillId="0" borderId="9" xfId="0" applyFont="1" applyBorder="1" applyAlignment="1">
      <alignment horizontal="center"/>
    </xf>
    <xf numFmtId="1" fontId="5" fillId="0" borderId="9" xfId="1" applyNumberFormat="1" applyFont="1" applyBorder="1"/>
    <xf numFmtId="0" fontId="4" fillId="0" borderId="9" xfId="0" applyFont="1" applyBorder="1" applyAlignment="1">
      <alignment wrapText="1"/>
    </xf>
    <xf numFmtId="165" fontId="4" fillId="0" borderId="9" xfId="1" applyNumberFormat="1" applyFont="1" applyBorder="1"/>
    <xf numFmtId="1" fontId="4" fillId="0" borderId="9" xfId="0" applyNumberFormat="1" applyFont="1" applyBorder="1"/>
    <xf numFmtId="3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165" fontId="4" fillId="0" borderId="0" xfId="1" applyNumberFormat="1" applyFont="1" applyFill="1" applyBorder="1"/>
    <xf numFmtId="1" fontId="4" fillId="0" borderId="0" xfId="0" applyNumberFormat="1" applyFont="1" applyFill="1" applyBorder="1"/>
    <xf numFmtId="0" fontId="5" fillId="4" borderId="9" xfId="0" applyFont="1" applyFill="1" applyBorder="1" applyAlignment="1">
      <alignment vertical="center"/>
    </xf>
    <xf numFmtId="0" fontId="5" fillId="4" borderId="9" xfId="0" applyFont="1" applyFill="1" applyBorder="1" applyAlignment="1">
      <alignment horizontal="right" vertical="top" wrapText="1"/>
    </xf>
    <xf numFmtId="165" fontId="5" fillId="4" borderId="9" xfId="1" applyNumberFormat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1" fontId="12" fillId="2" borderId="9" xfId="0" applyNumberFormat="1" applyFont="1" applyFill="1" applyBorder="1" applyAlignment="1">
      <alignment horizontal="right" vertical="center"/>
    </xf>
    <xf numFmtId="3" fontId="12" fillId="2" borderId="9" xfId="0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horizontal="right" vertical="center" wrapText="1"/>
    </xf>
    <xf numFmtId="164" fontId="5" fillId="0" borderId="9" xfId="1" applyNumberFormat="1" applyFont="1" applyBorder="1" applyAlignment="1">
      <alignment horizontal="right" vertical="center" wrapText="1"/>
    </xf>
    <xf numFmtId="164" fontId="5" fillId="4" borderId="9" xfId="1" applyNumberFormat="1" applyFont="1" applyFill="1" applyBorder="1"/>
    <xf numFmtId="164" fontId="5" fillId="0" borderId="9" xfId="1" applyNumberFormat="1" applyFont="1" applyBorder="1" applyAlignment="1">
      <alignment vertical="center" wrapText="1"/>
    </xf>
    <xf numFmtId="164" fontId="5" fillId="4" borderId="9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 wrapText="1"/>
    </xf>
    <xf numFmtId="164" fontId="5" fillId="0" borderId="0" xfId="1" applyNumberFormat="1" applyFont="1" applyFill="1" applyBorder="1"/>
    <xf numFmtId="164" fontId="5" fillId="4" borderId="9" xfId="1" applyNumberFormat="1" applyFont="1" applyFill="1" applyBorder="1" applyAlignment="1">
      <alignment horizontal="center" wrapText="1"/>
    </xf>
    <xf numFmtId="43" fontId="5" fillId="0" borderId="9" xfId="1" applyFont="1" applyBorder="1"/>
    <xf numFmtId="0" fontId="15" fillId="0" borderId="0" xfId="0" applyFont="1" applyFill="1" applyBorder="1" applyAlignment="1">
      <alignment horizontal="center"/>
    </xf>
    <xf numFmtId="0" fontId="26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2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1" fontId="5" fillId="2" borderId="9" xfId="0" applyNumberFormat="1" applyFont="1" applyFill="1" applyBorder="1" applyAlignment="1">
      <alignment horizontal="right" vertical="center"/>
    </xf>
    <xf numFmtId="3" fontId="5" fillId="0" borderId="9" xfId="0" applyNumberFormat="1" applyFont="1" applyFill="1" applyBorder="1" applyAlignment="1">
      <alignment horizontal="right" vertical="center"/>
    </xf>
    <xf numFmtId="4" fontId="5" fillId="2" borderId="9" xfId="0" applyNumberFormat="1" applyFont="1" applyFill="1" applyBorder="1" applyAlignment="1">
      <alignment horizontal="right" vertical="center"/>
    </xf>
    <xf numFmtId="4" fontId="5" fillId="4" borderId="9" xfId="0" applyNumberFormat="1" applyFont="1" applyFill="1" applyBorder="1" applyAlignment="1">
      <alignment horizontal="right" vertical="center"/>
    </xf>
    <xf numFmtId="3" fontId="12" fillId="4" borderId="9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4" fontId="5" fillId="2" borderId="0" xfId="0" applyNumberFormat="1" applyFont="1" applyFill="1" applyBorder="1" applyAlignment="1">
      <alignment horizontal="right" vertical="center"/>
    </xf>
    <xf numFmtId="0" fontId="5" fillId="4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165" fontId="5" fillId="4" borderId="9" xfId="0" applyNumberFormat="1" applyFont="1" applyFill="1" applyBorder="1"/>
    <xf numFmtId="43" fontId="5" fillId="4" borderId="9" xfId="0" applyNumberFormat="1" applyFont="1" applyFill="1" applyBorder="1"/>
    <xf numFmtId="0" fontId="5" fillId="7" borderId="0" xfId="0" applyFont="1" applyFill="1"/>
    <xf numFmtId="0" fontId="12" fillId="7" borderId="0" xfId="0" applyFont="1" applyFill="1"/>
    <xf numFmtId="0" fontId="12" fillId="7" borderId="1" xfId="0" applyFont="1" applyFill="1" applyBorder="1" applyAlignment="1"/>
    <xf numFmtId="166" fontId="5" fillId="6" borderId="1" xfId="0" applyNumberFormat="1" applyFont="1" applyFill="1" applyBorder="1" applyAlignment="1"/>
    <xf numFmtId="0" fontId="12" fillId="7" borderId="1" xfId="0" applyFont="1" applyFill="1" applyBorder="1"/>
    <xf numFmtId="166" fontId="5" fillId="6" borderId="1" xfId="0" applyNumberFormat="1" applyFont="1" applyFill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3" fontId="6" fillId="0" borderId="0" xfId="1" applyFont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3" fontId="6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horizontal="right" vertical="center"/>
    </xf>
    <xf numFmtId="0" fontId="29" fillId="4" borderId="9" xfId="0" applyFont="1" applyFill="1" applyBorder="1" applyAlignment="1">
      <alignment horizontal="center" vertical="center" wrapText="1"/>
    </xf>
    <xf numFmtId="43" fontId="29" fillId="4" borderId="9" xfId="1" applyFont="1" applyFill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right" vertical="center"/>
    </xf>
    <xf numFmtId="3" fontId="6" fillId="0" borderId="9" xfId="1" applyNumberFormat="1" applyFont="1" applyBorder="1" applyAlignment="1">
      <alignment vertical="center"/>
    </xf>
    <xf numFmtId="0" fontId="3" fillId="14" borderId="0" xfId="0" applyFont="1" applyFill="1"/>
    <xf numFmtId="0" fontId="14" fillId="14" borderId="0" xfId="0" applyFont="1" applyFill="1"/>
    <xf numFmtId="0" fontId="33" fillId="8" borderId="0" xfId="0" applyFont="1" applyFill="1" applyAlignment="1">
      <alignment vertical="center"/>
    </xf>
    <xf numFmtId="0" fontId="37" fillId="8" borderId="0" xfId="0" applyFont="1" applyFill="1" applyAlignment="1">
      <alignment vertical="center"/>
    </xf>
    <xf numFmtId="0" fontId="38" fillId="8" borderId="0" xfId="0" applyFont="1" applyFill="1" applyAlignment="1">
      <alignment vertical="center"/>
    </xf>
    <xf numFmtId="0" fontId="36" fillId="8" borderId="0" xfId="0" applyFont="1" applyFill="1" applyAlignment="1">
      <alignment vertical="center"/>
    </xf>
    <xf numFmtId="0" fontId="1" fillId="8" borderId="0" xfId="0" applyFont="1" applyFill="1"/>
    <xf numFmtId="0" fontId="39" fillId="8" borderId="0" xfId="0" applyFont="1" applyFill="1"/>
    <xf numFmtId="0" fontId="34" fillId="8" borderId="0" xfId="0" applyFont="1" applyFill="1" applyAlignment="1">
      <alignment vertical="center"/>
    </xf>
    <xf numFmtId="0" fontId="12" fillId="8" borderId="0" xfId="0" applyFont="1" applyFill="1" applyAlignment="1">
      <alignment vertical="center"/>
    </xf>
    <xf numFmtId="0" fontId="40" fillId="8" borderId="0" xfId="0" applyFont="1" applyFill="1" applyAlignment="1">
      <alignment vertical="center"/>
    </xf>
    <xf numFmtId="0" fontId="5" fillId="4" borderId="9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/>
    </xf>
    <xf numFmtId="3" fontId="5" fillId="4" borderId="27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41" fillId="6" borderId="22" xfId="0" applyFont="1" applyFill="1" applyBorder="1" applyProtection="1">
      <protection locked="0"/>
    </xf>
    <xf numFmtId="10" fontId="41" fillId="6" borderId="22" xfId="0" applyNumberFormat="1" applyFont="1" applyFill="1" applyBorder="1" applyProtection="1">
      <protection locked="0"/>
    </xf>
    <xf numFmtId="0" fontId="41" fillId="6" borderId="9" xfId="0" applyFont="1" applyFill="1" applyBorder="1" applyProtection="1">
      <protection locked="0"/>
    </xf>
    <xf numFmtId="9" fontId="41" fillId="6" borderId="9" xfId="0" applyNumberFormat="1" applyFont="1" applyFill="1" applyBorder="1" applyProtection="1">
      <protection locked="0"/>
    </xf>
    <xf numFmtId="0" fontId="42" fillId="6" borderId="9" xfId="0" applyFont="1" applyFill="1" applyBorder="1" applyProtection="1">
      <protection locked="0"/>
    </xf>
    <xf numFmtId="10" fontId="42" fillId="6" borderId="9" xfId="0" applyNumberFormat="1" applyFont="1" applyFill="1" applyBorder="1" applyProtection="1"/>
    <xf numFmtId="10" fontId="42" fillId="6" borderId="9" xfId="0" applyNumberFormat="1" applyFont="1" applyFill="1" applyBorder="1" applyProtection="1">
      <protection locked="0"/>
    </xf>
    <xf numFmtId="10" fontId="41" fillId="6" borderId="9" xfId="0" applyNumberFormat="1" applyFont="1" applyFill="1" applyBorder="1" applyProtection="1">
      <protection locked="0"/>
    </xf>
    <xf numFmtId="10" fontId="41" fillId="6" borderId="9" xfId="0" applyNumberFormat="1" applyFont="1" applyFill="1" applyBorder="1" applyProtection="1"/>
    <xf numFmtId="0" fontId="5" fillId="15" borderId="9" xfId="0" applyFont="1" applyFill="1" applyBorder="1" applyAlignment="1">
      <alignment horizontal="right"/>
    </xf>
    <xf numFmtId="0" fontId="5" fillId="6" borderId="9" xfId="0" applyFont="1" applyFill="1" applyBorder="1"/>
    <xf numFmtId="165" fontId="5" fillId="6" borderId="9" xfId="0" applyNumberFormat="1" applyFont="1" applyFill="1" applyBorder="1"/>
    <xf numFmtId="165" fontId="23" fillId="6" borderId="9" xfId="0" applyNumberFormat="1" applyFont="1" applyFill="1" applyBorder="1" applyAlignment="1">
      <alignment horizontal="center" vertical="center"/>
    </xf>
    <xf numFmtId="0" fontId="5" fillId="6" borderId="9" xfId="0" applyFont="1" applyFill="1" applyBorder="1" applyAlignment="1">
      <alignment vertical="center"/>
    </xf>
    <xf numFmtId="165" fontId="5" fillId="4" borderId="9" xfId="1" applyNumberFormat="1" applyFont="1" applyFill="1" applyBorder="1"/>
    <xf numFmtId="0" fontId="5" fillId="4" borderId="9" xfId="0" applyFont="1" applyFill="1" applyBorder="1" applyAlignment="1">
      <alignment vertical="top" wrapText="1"/>
    </xf>
    <xf numFmtId="3" fontId="12" fillId="4" borderId="9" xfId="0" applyNumberFormat="1" applyFont="1" applyFill="1" applyBorder="1" applyAlignment="1">
      <alignment vertical="center"/>
    </xf>
    <xf numFmtId="0" fontId="5" fillId="6" borderId="9" xfId="0" applyFont="1" applyFill="1" applyBorder="1" applyAlignment="1">
      <alignment horizontal="right" vertical="center"/>
    </xf>
    <xf numFmtId="0" fontId="5" fillId="6" borderId="9" xfId="0" applyFont="1" applyFill="1" applyBorder="1" applyAlignment="1">
      <alignment horizontal="left" vertical="center"/>
    </xf>
    <xf numFmtId="3" fontId="5" fillId="6" borderId="9" xfId="0" applyNumberFormat="1" applyFont="1" applyFill="1" applyBorder="1" applyAlignment="1">
      <alignment horizontal="right" vertical="center"/>
    </xf>
    <xf numFmtId="0" fontId="5" fillId="6" borderId="9" xfId="0" applyFont="1" applyFill="1" applyBorder="1" applyAlignment="1">
      <alignment horizontal="left"/>
    </xf>
    <xf numFmtId="3" fontId="5" fillId="6" borderId="9" xfId="0" applyNumberFormat="1" applyFont="1" applyFill="1" applyBorder="1" applyAlignment="1">
      <alignment horizontal="right"/>
    </xf>
    <xf numFmtId="0" fontId="5" fillId="6" borderId="9" xfId="0" applyFont="1" applyFill="1" applyBorder="1" applyAlignment="1">
      <alignment horizontal="right"/>
    </xf>
    <xf numFmtId="3" fontId="5" fillId="6" borderId="9" xfId="0" applyNumberFormat="1" applyFont="1" applyFill="1" applyBorder="1"/>
    <xf numFmtId="0" fontId="5" fillId="6" borderId="9" xfId="0" applyFont="1" applyFill="1" applyBorder="1" applyAlignment="1">
      <alignment vertical="top"/>
    </xf>
    <xf numFmtId="3" fontId="5" fillId="6" borderId="9" xfId="0" applyNumberFormat="1" applyFont="1" applyFill="1" applyBorder="1" applyAlignment="1">
      <alignment vertical="top"/>
    </xf>
    <xf numFmtId="0" fontId="5" fillId="6" borderId="9" xfId="0" applyFont="1" applyFill="1" applyBorder="1" applyAlignment="1">
      <alignment horizontal="right" vertical="top"/>
    </xf>
    <xf numFmtId="3" fontId="5" fillId="6" borderId="9" xfId="0" applyNumberFormat="1" applyFont="1" applyFill="1" applyBorder="1" applyAlignment="1">
      <alignment horizontal="right" vertical="top"/>
    </xf>
    <xf numFmtId="0" fontId="5" fillId="6" borderId="9" xfId="0" applyFont="1" applyFill="1" applyBorder="1" applyAlignment="1">
      <alignment vertical="top" wrapText="1"/>
    </xf>
    <xf numFmtId="165" fontId="5" fillId="6" borderId="9" xfId="0" applyNumberFormat="1" applyFont="1" applyFill="1" applyBorder="1" applyAlignment="1">
      <alignment vertical="top" wrapText="1"/>
    </xf>
    <xf numFmtId="0" fontId="5" fillId="6" borderId="9" xfId="0" applyFont="1" applyFill="1" applyBorder="1" applyAlignment="1">
      <alignment horizontal="right" vertical="top" wrapText="1"/>
    </xf>
    <xf numFmtId="165" fontId="5" fillId="6" borderId="9" xfId="0" applyNumberFormat="1" applyFont="1" applyFill="1" applyBorder="1" applyAlignment="1">
      <alignment horizontal="right" vertical="top" wrapText="1"/>
    </xf>
    <xf numFmtId="0" fontId="5" fillId="6" borderId="10" xfId="0" applyFont="1" applyFill="1" applyBorder="1" applyAlignment="1">
      <alignment horizontal="center" vertical="top" wrapText="1"/>
    </xf>
    <xf numFmtId="0" fontId="5" fillId="6" borderId="9" xfId="0" applyFont="1" applyFill="1" applyBorder="1" applyAlignment="1">
      <alignment wrapText="1"/>
    </xf>
    <xf numFmtId="165" fontId="5" fillId="6" borderId="9" xfId="0" applyNumberFormat="1" applyFont="1" applyFill="1" applyBorder="1" applyAlignment="1">
      <alignment wrapText="1"/>
    </xf>
    <xf numFmtId="0" fontId="5" fillId="6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1" fontId="5" fillId="6" borderId="9" xfId="0" applyNumberFormat="1" applyFont="1" applyFill="1" applyBorder="1" applyAlignment="1">
      <alignment horizontal="right"/>
    </xf>
    <xf numFmtId="165" fontId="23" fillId="6" borderId="9" xfId="1" applyNumberFormat="1" applyFont="1" applyFill="1" applyBorder="1" applyAlignment="1"/>
    <xf numFmtId="4" fontId="5" fillId="6" borderId="9" xfId="0" applyNumberFormat="1" applyFont="1" applyFill="1" applyBorder="1"/>
    <xf numFmtId="164" fontId="44" fillId="4" borderId="9" xfId="1" applyNumberFormat="1" applyFont="1" applyFill="1" applyBorder="1"/>
    <xf numFmtId="165" fontId="5" fillId="6" borderId="9" xfId="0" applyNumberFormat="1" applyFont="1" applyFill="1" applyBorder="1" applyAlignment="1">
      <alignment horizontal="center" vertical="center"/>
    </xf>
    <xf numFmtId="165" fontId="5" fillId="6" borderId="9" xfId="0" applyNumberFormat="1" applyFont="1" applyFill="1" applyBorder="1" applyAlignment="1">
      <alignment horizontal="right"/>
    </xf>
    <xf numFmtId="165" fontId="28" fillId="6" borderId="9" xfId="0" applyNumberFormat="1" applyFont="1" applyFill="1" applyBorder="1" applyAlignment="1">
      <alignment horizontal="center" vertical="center"/>
    </xf>
    <xf numFmtId="0" fontId="5" fillId="6" borderId="9" xfId="0" applyFont="1" applyFill="1" applyBorder="1" applyAlignment="1"/>
    <xf numFmtId="0" fontId="29" fillId="4" borderId="9" xfId="0" applyFont="1" applyFill="1" applyBorder="1" applyAlignment="1">
      <alignment horizontal="center" vertical="center" wrapText="1"/>
    </xf>
    <xf numFmtId="165" fontId="5" fillId="4" borderId="9" xfId="0" applyNumberFormat="1" applyFont="1" applyFill="1" applyBorder="1" applyAlignment="1">
      <alignment wrapText="1"/>
    </xf>
    <xf numFmtId="165" fontId="5" fillId="4" borderId="9" xfId="0" applyNumberFormat="1" applyFont="1" applyFill="1" applyBorder="1" applyAlignment="1">
      <alignment horizontal="right" wrapText="1"/>
    </xf>
    <xf numFmtId="165" fontId="5" fillId="4" borderId="9" xfId="1" applyNumberFormat="1" applyFont="1" applyFill="1" applyBorder="1" applyAlignment="1">
      <alignment vertical="top" wrapText="1"/>
    </xf>
    <xf numFmtId="165" fontId="4" fillId="4" borderId="9" xfId="1" applyNumberFormat="1" applyFont="1" applyFill="1" applyBorder="1" applyAlignment="1">
      <alignment vertical="top"/>
    </xf>
    <xf numFmtId="165" fontId="5" fillId="6" borderId="9" xfId="1" applyNumberFormat="1" applyFont="1" applyFill="1" applyBorder="1"/>
    <xf numFmtId="3" fontId="6" fillId="0" borderId="9" xfId="0" applyNumberFormat="1" applyFont="1" applyBorder="1" applyAlignment="1">
      <alignment vertical="center" wrapText="1"/>
    </xf>
    <xf numFmtId="165" fontId="6" fillId="0" borderId="9" xfId="1" applyNumberFormat="1" applyFont="1" applyBorder="1" applyAlignment="1">
      <alignment vertical="center" wrapText="1"/>
    </xf>
    <xf numFmtId="0" fontId="35" fillId="8" borderId="0" xfId="0" applyFont="1" applyFill="1" applyAlignment="1">
      <alignment horizontal="center" vertical="center" wrapText="1"/>
    </xf>
    <xf numFmtId="0" fontId="31" fillId="14" borderId="0" xfId="0" applyFont="1" applyFill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9" fillId="10" borderId="10" xfId="0" applyFont="1" applyFill="1" applyBorder="1" applyAlignment="1">
      <alignment horizontal="center"/>
    </xf>
    <xf numFmtId="0" fontId="9" fillId="10" borderId="11" xfId="0" applyFont="1" applyFill="1" applyBorder="1" applyAlignment="1">
      <alignment horizontal="center"/>
    </xf>
    <xf numFmtId="0" fontId="9" fillId="10" borderId="1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vertical="center"/>
    </xf>
    <xf numFmtId="0" fontId="15" fillId="4" borderId="9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3" fontId="12" fillId="4" borderId="9" xfId="0" applyNumberFormat="1" applyFont="1" applyFill="1" applyBorder="1" applyAlignment="1">
      <alignment horizontal="center" vertical="center"/>
    </xf>
    <xf numFmtId="1" fontId="12" fillId="4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left"/>
    </xf>
    <xf numFmtId="0" fontId="22" fillId="4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top"/>
    </xf>
    <xf numFmtId="0" fontId="5" fillId="6" borderId="11" xfId="0" applyFont="1" applyFill="1" applyBorder="1" applyAlignment="1">
      <alignment horizontal="center" vertical="top"/>
    </xf>
    <xf numFmtId="0" fontId="5" fillId="6" borderId="12" xfId="0" applyFont="1" applyFill="1" applyBorder="1" applyAlignment="1">
      <alignment horizontal="center" vertical="top"/>
    </xf>
    <xf numFmtId="0" fontId="5" fillId="6" borderId="10" xfId="0" applyFont="1" applyFill="1" applyBorder="1" applyAlignment="1">
      <alignment horizontal="left" vertical="top"/>
    </xf>
    <xf numFmtId="0" fontId="5" fillId="6" borderId="11" xfId="0" applyFont="1" applyFill="1" applyBorder="1" applyAlignment="1">
      <alignment horizontal="left" vertical="top"/>
    </xf>
    <xf numFmtId="0" fontId="5" fillId="6" borderId="12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5" fillId="11" borderId="10" xfId="0" applyFont="1" applyFill="1" applyBorder="1" applyAlignment="1">
      <alignment horizontal="center"/>
    </xf>
    <xf numFmtId="0" fontId="15" fillId="11" borderId="11" xfId="0" applyFont="1" applyFill="1" applyBorder="1" applyAlignment="1">
      <alignment horizontal="center"/>
    </xf>
    <xf numFmtId="0" fontId="15" fillId="11" borderId="12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17" fillId="0" borderId="9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20" fillId="4" borderId="9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165" fontId="12" fillId="4" borderId="9" xfId="1" applyNumberFormat="1" applyFont="1" applyFill="1" applyBorder="1" applyAlignment="1">
      <alignment horizontal="center"/>
    </xf>
    <xf numFmtId="0" fontId="22" fillId="4" borderId="10" xfId="0" applyFont="1" applyFill="1" applyBorder="1" applyAlignment="1">
      <alignment horizontal="center"/>
    </xf>
    <xf numFmtId="0" fontId="22" fillId="4" borderId="11" xfId="0" applyFont="1" applyFill="1" applyBorder="1" applyAlignment="1">
      <alignment horizontal="center"/>
    </xf>
    <xf numFmtId="0" fontId="22" fillId="4" borderId="12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15" borderId="9" xfId="0" applyFont="1" applyFill="1" applyBorder="1" applyAlignment="1">
      <alignment horizontal="center"/>
    </xf>
    <xf numFmtId="165" fontId="5" fillId="6" borderId="9" xfId="1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15" fillId="11" borderId="10" xfId="0" applyFont="1" applyFill="1" applyBorder="1" applyAlignment="1">
      <alignment horizontal="center" vertical="center"/>
    </xf>
    <xf numFmtId="0" fontId="15" fillId="11" borderId="11" xfId="0" applyFont="1" applyFill="1" applyBorder="1" applyAlignment="1">
      <alignment horizontal="center" vertical="center"/>
    </xf>
    <xf numFmtId="0" fontId="15" fillId="11" borderId="12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wrapText="1"/>
    </xf>
    <xf numFmtId="0" fontId="12" fillId="6" borderId="12" xfId="0" applyFont="1" applyFill="1" applyBorder="1" applyAlignment="1">
      <alignment horizontal="center" wrapText="1"/>
    </xf>
    <xf numFmtId="0" fontId="43" fillId="15" borderId="10" xfId="0" applyFont="1" applyFill="1" applyBorder="1" applyAlignment="1">
      <alignment horizontal="center"/>
    </xf>
    <xf numFmtId="0" fontId="43" fillId="15" borderId="11" xfId="0" applyFont="1" applyFill="1" applyBorder="1" applyAlignment="1">
      <alignment horizontal="center"/>
    </xf>
    <xf numFmtId="0" fontId="43" fillId="15" borderId="12" xfId="0" applyFont="1" applyFill="1" applyBorder="1" applyAlignment="1">
      <alignment horizontal="center"/>
    </xf>
    <xf numFmtId="0" fontId="45" fillId="16" borderId="10" xfId="0" applyFont="1" applyFill="1" applyBorder="1" applyAlignment="1">
      <alignment horizontal="center" vertical="center" wrapText="1"/>
    </xf>
    <xf numFmtId="0" fontId="45" fillId="16" borderId="11" xfId="0" applyFont="1" applyFill="1" applyBorder="1" applyAlignment="1">
      <alignment horizontal="center" vertical="center" wrapText="1"/>
    </xf>
    <xf numFmtId="0" fontId="45" fillId="16" borderId="1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/>
    </xf>
    <xf numFmtId="0" fontId="16" fillId="10" borderId="10" xfId="0" applyFont="1" applyFill="1" applyBorder="1" applyAlignment="1">
      <alignment horizontal="center"/>
    </xf>
    <xf numFmtId="0" fontId="16" fillId="10" borderId="11" xfId="0" applyFont="1" applyFill="1" applyBorder="1" applyAlignment="1">
      <alignment horizontal="center"/>
    </xf>
    <xf numFmtId="0" fontId="16" fillId="10" borderId="1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0" fontId="46" fillId="16" borderId="10" xfId="0" applyFont="1" applyFill="1" applyBorder="1" applyAlignment="1">
      <alignment horizontal="center" vertical="center" wrapText="1"/>
    </xf>
    <xf numFmtId="0" fontId="46" fillId="16" borderId="11" xfId="0" applyFont="1" applyFill="1" applyBorder="1" applyAlignment="1">
      <alignment horizontal="center" vertical="center" wrapText="1"/>
    </xf>
    <xf numFmtId="0" fontId="46" fillId="16" borderId="12" xfId="0" applyFont="1" applyFill="1" applyBorder="1" applyAlignment="1">
      <alignment horizontal="center" vertical="center" wrapText="1"/>
    </xf>
    <xf numFmtId="0" fontId="6" fillId="16" borderId="10" xfId="0" applyFont="1" applyFill="1" applyBorder="1" applyAlignment="1">
      <alignment horizontal="center" vertical="top"/>
    </xf>
    <xf numFmtId="0" fontId="6" fillId="16" borderId="11" xfId="0" applyFont="1" applyFill="1" applyBorder="1" applyAlignment="1">
      <alignment horizontal="center" vertical="top"/>
    </xf>
    <xf numFmtId="0" fontId="6" fillId="16" borderId="12" xfId="0" applyFont="1" applyFill="1" applyBorder="1" applyAlignment="1">
      <alignment horizontal="center" vertical="top"/>
    </xf>
    <xf numFmtId="0" fontId="5" fillId="4" borderId="9" xfId="0" applyFont="1" applyFill="1" applyBorder="1" applyAlignment="1">
      <alignment horizontal="center" vertical="top"/>
    </xf>
    <xf numFmtId="0" fontId="5" fillId="6" borderId="10" xfId="0" applyFont="1" applyFill="1" applyBorder="1" applyAlignment="1">
      <alignment horizontal="left"/>
    </xf>
    <xf numFmtId="0" fontId="5" fillId="6" borderId="11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center" wrapText="1"/>
    </xf>
    <xf numFmtId="0" fontId="5" fillId="6" borderId="12" xfId="0" applyFont="1" applyFill="1" applyBorder="1" applyAlignment="1">
      <alignment horizontal="center" wrapText="1"/>
    </xf>
    <xf numFmtId="0" fontId="26" fillId="4" borderId="9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/>
    </xf>
    <xf numFmtId="0" fontId="21" fillId="8" borderId="11" xfId="0" applyFont="1" applyFill="1" applyBorder="1" applyAlignment="1">
      <alignment horizontal="center"/>
    </xf>
    <xf numFmtId="0" fontId="21" fillId="8" borderId="12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/>
    </xf>
    <xf numFmtId="0" fontId="27" fillId="9" borderId="11" xfId="0" applyFont="1" applyFill="1" applyBorder="1" applyAlignment="1">
      <alignment horizontal="center"/>
    </xf>
    <xf numFmtId="0" fontId="27" fillId="9" borderId="12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 vertical="center" wrapText="1"/>
    </xf>
    <xf numFmtId="0" fontId="32" fillId="13" borderId="10" xfId="0" applyFont="1" applyFill="1" applyBorder="1" applyAlignment="1">
      <alignment horizontal="center"/>
    </xf>
    <xf numFmtId="0" fontId="32" fillId="13" borderId="11" xfId="0" applyFont="1" applyFill="1" applyBorder="1" applyAlignment="1">
      <alignment horizontal="center"/>
    </xf>
    <xf numFmtId="0" fontId="32" fillId="13" borderId="12" xfId="0" applyFont="1" applyFill="1" applyBorder="1" applyAlignment="1">
      <alignment horizontal="center"/>
    </xf>
    <xf numFmtId="0" fontId="30" fillId="12" borderId="10" xfId="0" applyFont="1" applyFill="1" applyBorder="1" applyAlignment="1">
      <alignment horizontal="center" vertical="center"/>
    </xf>
    <xf numFmtId="0" fontId="30" fillId="12" borderId="11" xfId="0" applyFont="1" applyFill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9" fillId="4" borderId="9" xfId="0" applyFont="1" applyFill="1" applyBorder="1" applyAlignment="1">
      <alignment horizontal="center" vertical="center" wrapText="1"/>
    </xf>
    <xf numFmtId="0" fontId="29" fillId="4" borderId="9" xfId="0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/>
    </xf>
    <xf numFmtId="0" fontId="29" fillId="4" borderId="11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CFF33"/>
      <color rgb="FFCCFF99"/>
      <color rgb="FF99FFCC"/>
      <color rgb="FFD5FB75"/>
      <color rgb="FFDDFFF4"/>
      <color rgb="FFCCECFF"/>
      <color rgb="FFCCCCFF"/>
      <color rgb="FFFFCC66"/>
      <color rgb="FFFFFF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RIEG_ASP!A1"/><Relationship Id="rId3" Type="http://schemas.openxmlformats.org/officeDocument/2006/relationships/hyperlink" Target="#RIEG_ASP!C39"/><Relationship Id="rId7" Type="http://schemas.openxmlformats.org/officeDocument/2006/relationships/hyperlink" Target="#CIST!A1"/><Relationship Id="rId2" Type="http://schemas.openxmlformats.org/officeDocument/2006/relationships/hyperlink" Target="#CIST!A1"/><Relationship Id="rId1" Type="http://schemas.openxmlformats.org/officeDocument/2006/relationships/hyperlink" Target="#RIEGO_GOT!A1"/><Relationship Id="rId6" Type="http://schemas.openxmlformats.org/officeDocument/2006/relationships/hyperlink" Target="#RIEGO_GOT!A1"/><Relationship Id="rId5" Type="http://schemas.openxmlformats.org/officeDocument/2006/relationships/hyperlink" Target="#Total!A1"/><Relationship Id="rId10" Type="http://schemas.openxmlformats.org/officeDocument/2006/relationships/hyperlink" Target="#Total!A1"/><Relationship Id="rId4" Type="http://schemas.openxmlformats.org/officeDocument/2006/relationships/hyperlink" Target="#Menu!A1"/><Relationship Id="rId9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RIEGO_GOT!A1"/><Relationship Id="rId3" Type="http://schemas.openxmlformats.org/officeDocument/2006/relationships/hyperlink" Target="#RIEGO_GOT!C57"/><Relationship Id="rId7" Type="http://schemas.openxmlformats.org/officeDocument/2006/relationships/hyperlink" Target="#RIEG_ASP!A1"/><Relationship Id="rId2" Type="http://schemas.openxmlformats.org/officeDocument/2006/relationships/hyperlink" Target="#RIEG_ASP!A1"/><Relationship Id="rId1" Type="http://schemas.openxmlformats.org/officeDocument/2006/relationships/hyperlink" Target="#TOT_INF_PRIM!A1"/><Relationship Id="rId6" Type="http://schemas.openxmlformats.org/officeDocument/2006/relationships/hyperlink" Target="#TOT_INF_PRIM!A1"/><Relationship Id="rId5" Type="http://schemas.openxmlformats.org/officeDocument/2006/relationships/hyperlink" Target="#Total!A1"/><Relationship Id="rId10" Type="http://schemas.openxmlformats.org/officeDocument/2006/relationships/hyperlink" Target="#Total!A1"/><Relationship Id="rId4" Type="http://schemas.openxmlformats.org/officeDocument/2006/relationships/hyperlink" Target="#Menu!A1"/><Relationship Id="rId9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TOT_INF_PRIM!A1"/><Relationship Id="rId3" Type="http://schemas.openxmlformats.org/officeDocument/2006/relationships/hyperlink" Target="#TOT_INF_PRIM!B25"/><Relationship Id="rId7" Type="http://schemas.openxmlformats.org/officeDocument/2006/relationships/hyperlink" Target="#RIEGO_GOT!A1"/><Relationship Id="rId2" Type="http://schemas.openxmlformats.org/officeDocument/2006/relationships/hyperlink" Target="#RIEGO_GOT!A1"/><Relationship Id="rId1" Type="http://schemas.openxmlformats.org/officeDocument/2006/relationships/hyperlink" Target="#INFRA!A1"/><Relationship Id="rId6" Type="http://schemas.openxmlformats.org/officeDocument/2006/relationships/hyperlink" Target="#INFRA!A1"/><Relationship Id="rId5" Type="http://schemas.openxmlformats.org/officeDocument/2006/relationships/hyperlink" Target="#Total!A1"/><Relationship Id="rId10" Type="http://schemas.openxmlformats.org/officeDocument/2006/relationships/hyperlink" Target="#Total!A1"/><Relationship Id="rId4" Type="http://schemas.openxmlformats.org/officeDocument/2006/relationships/hyperlink" Target="#Menu!A1"/><Relationship Id="rId9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INFRA!A1"/><Relationship Id="rId3" Type="http://schemas.openxmlformats.org/officeDocument/2006/relationships/hyperlink" Target="#INFRA!B49"/><Relationship Id="rId7" Type="http://schemas.openxmlformats.org/officeDocument/2006/relationships/hyperlink" Target="#TOT_INF_PRIM!A1"/><Relationship Id="rId2" Type="http://schemas.openxmlformats.org/officeDocument/2006/relationships/hyperlink" Target="#TOT_INF_PRIM!A1"/><Relationship Id="rId1" Type="http://schemas.openxmlformats.org/officeDocument/2006/relationships/hyperlink" Target="#SER_NO_PER!A1"/><Relationship Id="rId6" Type="http://schemas.openxmlformats.org/officeDocument/2006/relationships/hyperlink" Target="#MAQ_EQUIP!A1"/><Relationship Id="rId5" Type="http://schemas.openxmlformats.org/officeDocument/2006/relationships/hyperlink" Target="#Total!A1"/><Relationship Id="rId10" Type="http://schemas.openxmlformats.org/officeDocument/2006/relationships/hyperlink" Target="#Total!A1"/><Relationship Id="rId4" Type="http://schemas.openxmlformats.org/officeDocument/2006/relationships/hyperlink" Target="#Menu!A1"/><Relationship Id="rId9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MAQ_EQUIP!A1"/><Relationship Id="rId3" Type="http://schemas.openxmlformats.org/officeDocument/2006/relationships/hyperlink" Target="#MAQ_EQUIP!B39"/><Relationship Id="rId7" Type="http://schemas.openxmlformats.org/officeDocument/2006/relationships/hyperlink" Target="#INFRA!A1"/><Relationship Id="rId2" Type="http://schemas.openxmlformats.org/officeDocument/2006/relationships/hyperlink" Target="#INFRA!A1"/><Relationship Id="rId1" Type="http://schemas.openxmlformats.org/officeDocument/2006/relationships/hyperlink" Target="#SER_NO_PER!A1"/><Relationship Id="rId6" Type="http://schemas.openxmlformats.org/officeDocument/2006/relationships/hyperlink" Target="#SER_NO_PER!A1"/><Relationship Id="rId5" Type="http://schemas.openxmlformats.org/officeDocument/2006/relationships/hyperlink" Target="#Total!A1"/><Relationship Id="rId10" Type="http://schemas.openxmlformats.org/officeDocument/2006/relationships/hyperlink" Target="#Total!A1"/><Relationship Id="rId4" Type="http://schemas.openxmlformats.org/officeDocument/2006/relationships/hyperlink" Target="#Menu!A1"/><Relationship Id="rId9" Type="http://schemas.openxmlformats.org/officeDocument/2006/relationships/hyperlink" Target="#Menu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SER_NO_PER!A1"/><Relationship Id="rId3" Type="http://schemas.openxmlformats.org/officeDocument/2006/relationships/hyperlink" Target="#SER_NO_PER!B42"/><Relationship Id="rId7" Type="http://schemas.openxmlformats.org/officeDocument/2006/relationships/hyperlink" Target="#MAQ_EQUIP!A1"/><Relationship Id="rId2" Type="http://schemas.openxmlformats.org/officeDocument/2006/relationships/hyperlink" Target="#MAQ_EQUIP!A1"/><Relationship Id="rId1" Type="http://schemas.openxmlformats.org/officeDocument/2006/relationships/hyperlink" Target="#TOTAL_INF_PROC!A1"/><Relationship Id="rId6" Type="http://schemas.openxmlformats.org/officeDocument/2006/relationships/hyperlink" Target="#TOTAL_INF_PROC!A1"/><Relationship Id="rId5" Type="http://schemas.openxmlformats.org/officeDocument/2006/relationships/hyperlink" Target="#TOTAL!A1"/><Relationship Id="rId10" Type="http://schemas.openxmlformats.org/officeDocument/2006/relationships/hyperlink" Target="#TOTAL!A1"/><Relationship Id="rId4" Type="http://schemas.openxmlformats.org/officeDocument/2006/relationships/hyperlink" Target="#Menu!A1"/><Relationship Id="rId9" Type="http://schemas.openxmlformats.org/officeDocument/2006/relationships/hyperlink" Target="#Menu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TOTAL_INF_PROC!A1"/><Relationship Id="rId3" Type="http://schemas.openxmlformats.org/officeDocument/2006/relationships/hyperlink" Target="#TOTAL_INF_PROC!I24"/><Relationship Id="rId7" Type="http://schemas.openxmlformats.org/officeDocument/2006/relationships/hyperlink" Target="#SER_NO_PER!A1"/><Relationship Id="rId2" Type="http://schemas.openxmlformats.org/officeDocument/2006/relationships/hyperlink" Target="#SER_NO_PER!A1"/><Relationship Id="rId1" Type="http://schemas.openxmlformats.org/officeDocument/2006/relationships/hyperlink" Target="#CEN_MER!A1"/><Relationship Id="rId6" Type="http://schemas.openxmlformats.org/officeDocument/2006/relationships/hyperlink" Target="#CEN_MER!A1"/><Relationship Id="rId5" Type="http://schemas.openxmlformats.org/officeDocument/2006/relationships/hyperlink" Target="#TOTAL!A1"/><Relationship Id="rId10" Type="http://schemas.openxmlformats.org/officeDocument/2006/relationships/hyperlink" Target="#TOTAL!A1"/><Relationship Id="rId4" Type="http://schemas.openxmlformats.org/officeDocument/2006/relationships/hyperlink" Target="#MENU!A1"/><Relationship Id="rId9" Type="http://schemas.openxmlformats.org/officeDocument/2006/relationships/hyperlink" Target="#MENU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CEN_MER!A1"/><Relationship Id="rId3" Type="http://schemas.openxmlformats.org/officeDocument/2006/relationships/hyperlink" Target="#CEN_MER!I39"/><Relationship Id="rId7" Type="http://schemas.openxmlformats.org/officeDocument/2006/relationships/hyperlink" Target="#TOTAL_INF_PROC!A1"/><Relationship Id="rId2" Type="http://schemas.openxmlformats.org/officeDocument/2006/relationships/hyperlink" Target="#TOTAL_INF_PROC!A1"/><Relationship Id="rId1" Type="http://schemas.openxmlformats.org/officeDocument/2006/relationships/hyperlink" Target="#ASIST_TECN!A1"/><Relationship Id="rId6" Type="http://schemas.openxmlformats.org/officeDocument/2006/relationships/hyperlink" Target="#ASIST_TECN!A1"/><Relationship Id="rId5" Type="http://schemas.openxmlformats.org/officeDocument/2006/relationships/hyperlink" Target="#TOTAL!A1"/><Relationship Id="rId10" Type="http://schemas.openxmlformats.org/officeDocument/2006/relationships/hyperlink" Target="#TOTAL!A1"/><Relationship Id="rId4" Type="http://schemas.openxmlformats.org/officeDocument/2006/relationships/hyperlink" Target="#MENU!A1"/><Relationship Id="rId9" Type="http://schemas.openxmlformats.org/officeDocument/2006/relationships/hyperlink" Target="#MENU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ASIST_TECN!A1"/><Relationship Id="rId3" Type="http://schemas.openxmlformats.org/officeDocument/2006/relationships/hyperlink" Target="#ASIST_TECN!I34"/><Relationship Id="rId7" Type="http://schemas.openxmlformats.org/officeDocument/2006/relationships/hyperlink" Target="#CEN_MER!A1"/><Relationship Id="rId2" Type="http://schemas.openxmlformats.org/officeDocument/2006/relationships/hyperlink" Target="#CEN_MER!A1"/><Relationship Id="rId1" Type="http://schemas.openxmlformats.org/officeDocument/2006/relationships/hyperlink" Target="#FINSEMILLA!A1"/><Relationship Id="rId6" Type="http://schemas.openxmlformats.org/officeDocument/2006/relationships/hyperlink" Target="#FINSEMILLA!A1"/><Relationship Id="rId5" Type="http://schemas.openxmlformats.org/officeDocument/2006/relationships/hyperlink" Target="#TOTAL!A1"/><Relationship Id="rId10" Type="http://schemas.openxmlformats.org/officeDocument/2006/relationships/hyperlink" Target="#TOTAL!A1"/><Relationship Id="rId4" Type="http://schemas.openxmlformats.org/officeDocument/2006/relationships/hyperlink" Target="#MENU!A1"/><Relationship Id="rId9" Type="http://schemas.openxmlformats.org/officeDocument/2006/relationships/hyperlink" Target="#MENU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FINSEMILLA!A1"/><Relationship Id="rId3" Type="http://schemas.openxmlformats.org/officeDocument/2006/relationships/hyperlink" Target="#ASIST_TECN!A1"/><Relationship Id="rId7" Type="http://schemas.openxmlformats.org/officeDocument/2006/relationships/hyperlink" Target="#ASIST_TECN!A1"/><Relationship Id="rId2" Type="http://schemas.openxmlformats.org/officeDocument/2006/relationships/hyperlink" Target="#TOTAL!A1"/><Relationship Id="rId1" Type="http://schemas.openxmlformats.org/officeDocument/2006/relationships/hyperlink" Target="#FINSEMILLA!I68"/><Relationship Id="rId6" Type="http://schemas.openxmlformats.org/officeDocument/2006/relationships/hyperlink" Target="#TOTAL!A1"/><Relationship Id="rId5" Type="http://schemas.openxmlformats.org/officeDocument/2006/relationships/hyperlink" Target="#TOTAL!A1"/><Relationship Id="rId10" Type="http://schemas.openxmlformats.org/officeDocument/2006/relationships/hyperlink" Target="#TOTAL!A1"/><Relationship Id="rId4" Type="http://schemas.openxmlformats.org/officeDocument/2006/relationships/hyperlink" Target="#MENU!A1"/><Relationship Id="rId9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RIEG_ASP!A1"/><Relationship Id="rId13" Type="http://schemas.openxmlformats.org/officeDocument/2006/relationships/hyperlink" Target="#CEN_MER!A1"/><Relationship Id="rId18" Type="http://schemas.openxmlformats.org/officeDocument/2006/relationships/hyperlink" Target="#MAQ_EQUIP!A1"/><Relationship Id="rId3" Type="http://schemas.openxmlformats.org/officeDocument/2006/relationships/hyperlink" Target="#CON_PLAG_FER!A1"/><Relationship Id="rId21" Type="http://schemas.openxmlformats.org/officeDocument/2006/relationships/hyperlink" Target="#INICIO!A1"/><Relationship Id="rId7" Type="http://schemas.openxmlformats.org/officeDocument/2006/relationships/hyperlink" Target="#CIST!A1"/><Relationship Id="rId12" Type="http://schemas.openxmlformats.org/officeDocument/2006/relationships/hyperlink" Target="#CEN_MER!A1"/><Relationship Id="rId17" Type="http://schemas.openxmlformats.org/officeDocument/2006/relationships/hyperlink" Target="#'CL_PLAN-FER'!A1"/><Relationship Id="rId2" Type="http://schemas.openxmlformats.org/officeDocument/2006/relationships/hyperlink" Target="#VIG_FIT!A1"/><Relationship Id="rId16" Type="http://schemas.openxmlformats.org/officeDocument/2006/relationships/hyperlink" Target="#FINSEMILLA!A1"/><Relationship Id="rId20" Type="http://schemas.openxmlformats.org/officeDocument/2006/relationships/hyperlink" Target="#TOTAL!A1"/><Relationship Id="rId1" Type="http://schemas.openxmlformats.org/officeDocument/2006/relationships/hyperlink" Target="#TOT__SAN_VEG!A1"/><Relationship Id="rId6" Type="http://schemas.openxmlformats.org/officeDocument/2006/relationships/hyperlink" Target="#CAR_SOL!A1"/><Relationship Id="rId11" Type="http://schemas.openxmlformats.org/officeDocument/2006/relationships/hyperlink" Target="#INFRA!A1"/><Relationship Id="rId5" Type="http://schemas.openxmlformats.org/officeDocument/2006/relationships/hyperlink" Target="#TOT_INF_PRIM!A1"/><Relationship Id="rId15" Type="http://schemas.openxmlformats.org/officeDocument/2006/relationships/hyperlink" Target="#FINSEMILLA!A1"/><Relationship Id="rId10" Type="http://schemas.openxmlformats.org/officeDocument/2006/relationships/hyperlink" Target="#TOTAL_INF_PROC!A1"/><Relationship Id="rId19" Type="http://schemas.openxmlformats.org/officeDocument/2006/relationships/hyperlink" Target="#SER_NO_PER!A1"/><Relationship Id="rId4" Type="http://schemas.openxmlformats.org/officeDocument/2006/relationships/hyperlink" Target="#CL_PLAN_CP!A1"/><Relationship Id="rId9" Type="http://schemas.openxmlformats.org/officeDocument/2006/relationships/hyperlink" Target="#RIEGO_GOT!A1"/><Relationship Id="rId14" Type="http://schemas.openxmlformats.org/officeDocument/2006/relationships/hyperlink" Target="#ASIST_TECN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hyperlink" Target="#TOTAL!A30"/><Relationship Id="rId1" Type="http://schemas.openxmlformats.org/officeDocument/2006/relationships/hyperlink" Target="#FINSEMILLA!A1"/><Relationship Id="rId6" Type="http://schemas.openxmlformats.org/officeDocument/2006/relationships/hyperlink" Target="#MENU!A1"/><Relationship Id="rId5" Type="http://schemas.openxmlformats.org/officeDocument/2006/relationships/hyperlink" Target="#TOTAL!A1"/><Relationship Id="rId4" Type="http://schemas.openxmlformats.org/officeDocument/2006/relationships/hyperlink" Target="#FINSEMILLA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Total!A1"/><Relationship Id="rId3" Type="http://schemas.openxmlformats.org/officeDocument/2006/relationships/hyperlink" Target="#Menu!A1"/><Relationship Id="rId7" Type="http://schemas.openxmlformats.org/officeDocument/2006/relationships/hyperlink" Target="#Menu!A1"/><Relationship Id="rId2" Type="http://schemas.openxmlformats.org/officeDocument/2006/relationships/hyperlink" Target="#VIG_FIT!F36"/><Relationship Id="rId1" Type="http://schemas.openxmlformats.org/officeDocument/2006/relationships/hyperlink" Target="#Menu!A1"/><Relationship Id="rId6" Type="http://schemas.openxmlformats.org/officeDocument/2006/relationships/hyperlink" Target="#VIG_FIT!A1"/><Relationship Id="rId5" Type="http://schemas.openxmlformats.org/officeDocument/2006/relationships/hyperlink" Target="#Menu!A1"/><Relationship Id="rId4" Type="http://schemas.openxmlformats.org/officeDocument/2006/relationships/hyperlink" Target="#CON_PLAG_FER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CON_PLAG_FER!A1"/><Relationship Id="rId3" Type="http://schemas.openxmlformats.org/officeDocument/2006/relationships/hyperlink" Target="#CON_PLAG_FER!F60"/><Relationship Id="rId7" Type="http://schemas.openxmlformats.org/officeDocument/2006/relationships/hyperlink" Target="#VIG_FIT!A1"/><Relationship Id="rId2" Type="http://schemas.openxmlformats.org/officeDocument/2006/relationships/hyperlink" Target="#VIG_FIT!A1"/><Relationship Id="rId1" Type="http://schemas.openxmlformats.org/officeDocument/2006/relationships/hyperlink" Target="#CL_PLAN_CP!A1"/><Relationship Id="rId6" Type="http://schemas.openxmlformats.org/officeDocument/2006/relationships/hyperlink" Target="#CL_PLAN_CP!A1"/><Relationship Id="rId5" Type="http://schemas.openxmlformats.org/officeDocument/2006/relationships/hyperlink" Target="#Total!A1"/><Relationship Id="rId10" Type="http://schemas.openxmlformats.org/officeDocument/2006/relationships/hyperlink" Target="#Total!A1"/><Relationship Id="rId4" Type="http://schemas.openxmlformats.org/officeDocument/2006/relationships/hyperlink" Target="#Menu!A1"/><Relationship Id="rId9" Type="http://schemas.openxmlformats.org/officeDocument/2006/relationships/hyperlink" Target="#VIG_FIT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CL_PLAN_CP!A1"/><Relationship Id="rId3" Type="http://schemas.openxmlformats.org/officeDocument/2006/relationships/hyperlink" Target="#CL_PLAN_CP!F43"/><Relationship Id="rId7" Type="http://schemas.openxmlformats.org/officeDocument/2006/relationships/hyperlink" Target="#CON_PLAG_FER!A1"/><Relationship Id="rId2" Type="http://schemas.openxmlformats.org/officeDocument/2006/relationships/hyperlink" Target="#CON_PLAG_FER!A1"/><Relationship Id="rId1" Type="http://schemas.openxmlformats.org/officeDocument/2006/relationships/hyperlink" Target="#'CL_PLAN-FER'!A1"/><Relationship Id="rId6" Type="http://schemas.openxmlformats.org/officeDocument/2006/relationships/hyperlink" Target="#'CL_PLAN-FER'!A1"/><Relationship Id="rId5" Type="http://schemas.openxmlformats.org/officeDocument/2006/relationships/hyperlink" Target="#Total!A1"/><Relationship Id="rId10" Type="http://schemas.openxmlformats.org/officeDocument/2006/relationships/hyperlink" Target="#Total!A1"/><Relationship Id="rId4" Type="http://schemas.openxmlformats.org/officeDocument/2006/relationships/hyperlink" Target="#Menu!A1"/><Relationship Id="rId9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CL_PLAN-FER'!A1"/><Relationship Id="rId3" Type="http://schemas.openxmlformats.org/officeDocument/2006/relationships/hyperlink" Target="#'CL_PLAN-FER'!G52"/><Relationship Id="rId7" Type="http://schemas.openxmlformats.org/officeDocument/2006/relationships/hyperlink" Target="#CL_PLAN_CP!A1"/><Relationship Id="rId2" Type="http://schemas.openxmlformats.org/officeDocument/2006/relationships/hyperlink" Target="#CL_PLAN_CP!A1"/><Relationship Id="rId1" Type="http://schemas.openxmlformats.org/officeDocument/2006/relationships/hyperlink" Target="#TOT__SAN_VEG!A1"/><Relationship Id="rId6" Type="http://schemas.openxmlformats.org/officeDocument/2006/relationships/hyperlink" Target="#TOT__SAN_VEG!A1"/><Relationship Id="rId5" Type="http://schemas.openxmlformats.org/officeDocument/2006/relationships/hyperlink" Target="#Total!A1"/><Relationship Id="rId10" Type="http://schemas.openxmlformats.org/officeDocument/2006/relationships/hyperlink" Target="#Total!A1"/><Relationship Id="rId4" Type="http://schemas.openxmlformats.org/officeDocument/2006/relationships/hyperlink" Target="#Menu!A1"/><Relationship Id="rId9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TOT__SAN_VEG!A1"/><Relationship Id="rId3" Type="http://schemas.openxmlformats.org/officeDocument/2006/relationships/hyperlink" Target="#TOT__SAN_VEG!H34"/><Relationship Id="rId7" Type="http://schemas.openxmlformats.org/officeDocument/2006/relationships/hyperlink" Target="#'CL_PLAN-FER'!A1"/><Relationship Id="rId2" Type="http://schemas.openxmlformats.org/officeDocument/2006/relationships/hyperlink" Target="#'CL_PLAN-FER'!A1"/><Relationship Id="rId1" Type="http://schemas.openxmlformats.org/officeDocument/2006/relationships/hyperlink" Target="#CAR_SOL!A1"/><Relationship Id="rId6" Type="http://schemas.openxmlformats.org/officeDocument/2006/relationships/hyperlink" Target="#CAR_SOL!A1"/><Relationship Id="rId5" Type="http://schemas.openxmlformats.org/officeDocument/2006/relationships/hyperlink" Target="#Total!A1"/><Relationship Id="rId10" Type="http://schemas.openxmlformats.org/officeDocument/2006/relationships/hyperlink" Target="#Total!A1"/><Relationship Id="rId4" Type="http://schemas.openxmlformats.org/officeDocument/2006/relationships/hyperlink" Target="#Menu!A1"/><Relationship Id="rId9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CAR_SOL!A1"/><Relationship Id="rId3" Type="http://schemas.openxmlformats.org/officeDocument/2006/relationships/hyperlink" Target="#CAR_SOL!B52"/><Relationship Id="rId7" Type="http://schemas.openxmlformats.org/officeDocument/2006/relationships/hyperlink" Target="#TOT__SAN_VEG!A1"/><Relationship Id="rId2" Type="http://schemas.openxmlformats.org/officeDocument/2006/relationships/hyperlink" Target="#TOT__SAN_VEG!A1"/><Relationship Id="rId1" Type="http://schemas.openxmlformats.org/officeDocument/2006/relationships/hyperlink" Target="#CIST!A1"/><Relationship Id="rId6" Type="http://schemas.openxmlformats.org/officeDocument/2006/relationships/hyperlink" Target="#CIST!A1"/><Relationship Id="rId5" Type="http://schemas.openxmlformats.org/officeDocument/2006/relationships/hyperlink" Target="#Total!A1"/><Relationship Id="rId10" Type="http://schemas.openxmlformats.org/officeDocument/2006/relationships/hyperlink" Target="#Total!A1"/><Relationship Id="rId4" Type="http://schemas.openxmlformats.org/officeDocument/2006/relationships/hyperlink" Target="#Menu!A1"/><Relationship Id="rId9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CIST!A1"/><Relationship Id="rId3" Type="http://schemas.openxmlformats.org/officeDocument/2006/relationships/hyperlink" Target="#CIST!B65"/><Relationship Id="rId7" Type="http://schemas.openxmlformats.org/officeDocument/2006/relationships/hyperlink" Target="#CAR_SOL!A1"/><Relationship Id="rId2" Type="http://schemas.openxmlformats.org/officeDocument/2006/relationships/hyperlink" Target="#CAR_SOL!A1"/><Relationship Id="rId1" Type="http://schemas.openxmlformats.org/officeDocument/2006/relationships/hyperlink" Target="#RIEG_ASP!A1"/><Relationship Id="rId6" Type="http://schemas.openxmlformats.org/officeDocument/2006/relationships/hyperlink" Target="#RIEG_ASP!A1"/><Relationship Id="rId5" Type="http://schemas.openxmlformats.org/officeDocument/2006/relationships/hyperlink" Target="#Total!A1"/><Relationship Id="rId10" Type="http://schemas.openxmlformats.org/officeDocument/2006/relationships/hyperlink" Target="#Total!A1"/><Relationship Id="rId4" Type="http://schemas.openxmlformats.org/officeDocument/2006/relationships/hyperlink" Target="#Menu!A1"/><Relationship Id="rId9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11</xdr:row>
      <xdr:rowOff>19050</xdr:rowOff>
    </xdr:from>
    <xdr:to>
      <xdr:col>7</xdr:col>
      <xdr:colOff>371475</xdr:colOff>
      <xdr:row>15</xdr:row>
      <xdr:rowOff>57150</xdr:rowOff>
    </xdr:to>
    <xdr:sp macro="" textlink="">
      <xdr:nvSpPr>
        <xdr:cNvPr id="2" name="1 Rectángulo redondeado">
          <a:hlinkClick xmlns:r="http://schemas.openxmlformats.org/officeDocument/2006/relationships" r:id="rId1"/>
        </xdr:cNvPr>
        <xdr:cNvSpPr/>
      </xdr:nvSpPr>
      <xdr:spPr>
        <a:xfrm>
          <a:off x="3724275" y="2695575"/>
          <a:ext cx="1981200" cy="800100"/>
        </a:xfrm>
        <a:prstGeom prst="roundRect">
          <a:avLst/>
        </a:prstGeom>
        <a:effectLst>
          <a:glow rad="228600">
            <a:schemeClr val="accent4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4000" b="1">
              <a:latin typeface="Nyala" pitchFamily="2" charset="0"/>
            </a:rPr>
            <a:t>MENU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164523</xdr:colOff>
      <xdr:row>0</xdr:row>
      <xdr:rowOff>173182</xdr:rowOff>
    </xdr:from>
    <xdr:to>
      <xdr:col>4</xdr:col>
      <xdr:colOff>874568</xdr:colOff>
      <xdr:row>3</xdr:row>
      <xdr:rowOff>164522</xdr:rowOff>
    </xdr:to>
    <xdr:grpSp>
      <xdr:nvGrpSpPr>
        <xdr:cNvPr id="2" name="Grupo 1"/>
        <xdr:cNvGrpSpPr/>
      </xdr:nvGrpSpPr>
      <xdr:grpSpPr>
        <a:xfrm>
          <a:off x="164523" y="173182"/>
          <a:ext cx="5879522" cy="796635"/>
          <a:chOff x="1429555" y="2356833"/>
          <a:chExt cx="10264463" cy="2253804"/>
        </a:xfrm>
        <a:effectLst/>
      </xdr:grpSpPr>
      <xdr:sp macro="" textlink="">
        <xdr:nvSpPr>
          <xdr:cNvPr id="3" name="Flecha derecha 2">
            <a:hlinkClick xmlns:r="http://schemas.openxmlformats.org/officeDocument/2006/relationships" r:id="rId1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4" name="Flecha izquierda 3">
            <a:hlinkClick xmlns:r="http://schemas.openxmlformats.org/officeDocument/2006/relationships" r:id="rId2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6" name="Flecha abajo 5">
            <a:hlinkClick xmlns:r="http://schemas.openxmlformats.org/officeDocument/2006/relationships" r:id="rId3"/>
          </xdr:cNvPr>
          <xdr:cNvSpPr/>
        </xdr:nvSpPr>
        <xdr:spPr>
          <a:xfrm>
            <a:off x="6001552" y="3400022"/>
            <a:ext cx="1635619" cy="1210615"/>
          </a:xfrm>
          <a:prstGeom prst="down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ABAJO</a:t>
            </a:r>
          </a:p>
        </xdr:txBody>
      </xdr:sp>
      <xdr:sp macro="" textlink="">
        <xdr:nvSpPr>
          <xdr:cNvPr id="7" name="Rectángulo redondeado 6">
            <a:hlinkClick xmlns:r="http://schemas.openxmlformats.org/officeDocument/2006/relationships" r:id="rId4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8" name="Rectángulo redondeado 7">
            <a:hlinkClick xmlns:r="http://schemas.openxmlformats.org/officeDocument/2006/relationships" r:id="rId5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  <xdr:twoCellAnchor>
    <xdr:from>
      <xdr:col>1</xdr:col>
      <xdr:colOff>0</xdr:colOff>
      <xdr:row>31</xdr:row>
      <xdr:rowOff>0</xdr:rowOff>
    </xdr:from>
    <xdr:to>
      <xdr:col>5</xdr:col>
      <xdr:colOff>320387</xdr:colOff>
      <xdr:row>35</xdr:row>
      <xdr:rowOff>103909</xdr:rowOff>
    </xdr:to>
    <xdr:grpSp>
      <xdr:nvGrpSpPr>
        <xdr:cNvPr id="9" name="Grupo 8"/>
        <xdr:cNvGrpSpPr/>
      </xdr:nvGrpSpPr>
      <xdr:grpSpPr>
        <a:xfrm>
          <a:off x="450273" y="6485659"/>
          <a:ext cx="6000750" cy="796636"/>
          <a:chOff x="1429555" y="1159096"/>
          <a:chExt cx="10264463" cy="2240927"/>
        </a:xfrm>
        <a:effectLst/>
      </xdr:grpSpPr>
      <xdr:sp macro="" textlink="">
        <xdr:nvSpPr>
          <xdr:cNvPr id="10" name="Flecha derecha 9">
            <a:hlinkClick xmlns:r="http://schemas.openxmlformats.org/officeDocument/2006/relationships" r:id="rId6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11" name="Flecha izquierda 10">
            <a:hlinkClick xmlns:r="http://schemas.openxmlformats.org/officeDocument/2006/relationships" r:id="rId7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12" name="Flecha arriba 11">
            <a:hlinkClick xmlns:r="http://schemas.openxmlformats.org/officeDocument/2006/relationships" r:id="rId8"/>
          </xdr:cNvPr>
          <xdr:cNvSpPr/>
        </xdr:nvSpPr>
        <xdr:spPr>
          <a:xfrm>
            <a:off x="5847008" y="1159096"/>
            <a:ext cx="1790163" cy="1184857"/>
          </a:xfrm>
          <a:prstGeom prst="up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ARRIBA</a:t>
            </a:r>
          </a:p>
        </xdr:txBody>
      </xdr:sp>
      <xdr:sp macro="" textlink="">
        <xdr:nvSpPr>
          <xdr:cNvPr id="14" name="Rectángulo redondeado 13">
            <a:hlinkClick xmlns:r="http://schemas.openxmlformats.org/officeDocument/2006/relationships" r:id="rId9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15" name="Rectángulo redondeado 14">
            <a:hlinkClick xmlns:r="http://schemas.openxmlformats.org/officeDocument/2006/relationships" r:id="rId10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597477</xdr:colOff>
      <xdr:row>0</xdr:row>
      <xdr:rowOff>233796</xdr:rowOff>
    </xdr:from>
    <xdr:to>
      <xdr:col>4</xdr:col>
      <xdr:colOff>597477</xdr:colOff>
      <xdr:row>4</xdr:row>
      <xdr:rowOff>112566</xdr:rowOff>
    </xdr:to>
    <xdr:grpSp>
      <xdr:nvGrpSpPr>
        <xdr:cNvPr id="2" name="Grupo 1"/>
        <xdr:cNvGrpSpPr/>
      </xdr:nvGrpSpPr>
      <xdr:grpSpPr>
        <a:xfrm>
          <a:off x="597477" y="233796"/>
          <a:ext cx="6000750" cy="1021770"/>
          <a:chOff x="1429555" y="2356833"/>
          <a:chExt cx="10264463" cy="2253804"/>
        </a:xfrm>
        <a:effectLst/>
      </xdr:grpSpPr>
      <xdr:sp macro="" textlink="">
        <xdr:nvSpPr>
          <xdr:cNvPr id="3" name="Flecha derecha 2">
            <a:hlinkClick xmlns:r="http://schemas.openxmlformats.org/officeDocument/2006/relationships" r:id="rId1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4" name="Flecha izquierda 3">
            <a:hlinkClick xmlns:r="http://schemas.openxmlformats.org/officeDocument/2006/relationships" r:id="rId2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6" name="Flecha abajo 5">
            <a:hlinkClick xmlns:r="http://schemas.openxmlformats.org/officeDocument/2006/relationships" r:id="rId3"/>
          </xdr:cNvPr>
          <xdr:cNvSpPr/>
        </xdr:nvSpPr>
        <xdr:spPr>
          <a:xfrm>
            <a:off x="6001552" y="3400022"/>
            <a:ext cx="1635619" cy="1210615"/>
          </a:xfrm>
          <a:prstGeom prst="down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ABAJO</a:t>
            </a:r>
          </a:p>
        </xdr:txBody>
      </xdr:sp>
      <xdr:sp macro="" textlink="">
        <xdr:nvSpPr>
          <xdr:cNvPr id="7" name="Rectángulo redondeado 6">
            <a:hlinkClick xmlns:r="http://schemas.openxmlformats.org/officeDocument/2006/relationships" r:id="rId4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8" name="Rectángulo redondeado 7">
            <a:hlinkClick xmlns:r="http://schemas.openxmlformats.org/officeDocument/2006/relationships" r:id="rId5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  <xdr:twoCellAnchor>
    <xdr:from>
      <xdr:col>1</xdr:col>
      <xdr:colOff>8659</xdr:colOff>
      <xdr:row>51</xdr:row>
      <xdr:rowOff>34636</xdr:rowOff>
    </xdr:from>
    <xdr:to>
      <xdr:col>4</xdr:col>
      <xdr:colOff>614795</xdr:colOff>
      <xdr:row>55</xdr:row>
      <xdr:rowOff>95250</xdr:rowOff>
    </xdr:to>
    <xdr:grpSp>
      <xdr:nvGrpSpPr>
        <xdr:cNvPr id="9" name="Grupo 8"/>
        <xdr:cNvGrpSpPr/>
      </xdr:nvGrpSpPr>
      <xdr:grpSpPr>
        <a:xfrm>
          <a:off x="614795" y="11049000"/>
          <a:ext cx="6000750" cy="822614"/>
          <a:chOff x="1429555" y="1159096"/>
          <a:chExt cx="10264463" cy="2240927"/>
        </a:xfrm>
        <a:effectLst/>
      </xdr:grpSpPr>
      <xdr:sp macro="" textlink="">
        <xdr:nvSpPr>
          <xdr:cNvPr id="10" name="Flecha derecha 9">
            <a:hlinkClick xmlns:r="http://schemas.openxmlformats.org/officeDocument/2006/relationships" r:id="rId6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11" name="Flecha izquierda 10">
            <a:hlinkClick xmlns:r="http://schemas.openxmlformats.org/officeDocument/2006/relationships" r:id="rId7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12" name="Flecha arriba 11">
            <a:hlinkClick xmlns:r="http://schemas.openxmlformats.org/officeDocument/2006/relationships" r:id="rId8"/>
          </xdr:cNvPr>
          <xdr:cNvSpPr/>
        </xdr:nvSpPr>
        <xdr:spPr>
          <a:xfrm>
            <a:off x="5847008" y="1159096"/>
            <a:ext cx="1790163" cy="1184857"/>
          </a:xfrm>
          <a:prstGeom prst="up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ARRIBA</a:t>
            </a:r>
          </a:p>
        </xdr:txBody>
      </xdr:sp>
      <xdr:sp macro="" textlink="">
        <xdr:nvSpPr>
          <xdr:cNvPr id="14" name="Rectángulo redondeado 13">
            <a:hlinkClick xmlns:r="http://schemas.openxmlformats.org/officeDocument/2006/relationships" r:id="rId9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15" name="Rectángulo redondeado 14">
            <a:hlinkClick xmlns:r="http://schemas.openxmlformats.org/officeDocument/2006/relationships" r:id="rId10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464344</xdr:colOff>
      <xdr:row>0</xdr:row>
      <xdr:rowOff>309563</xdr:rowOff>
    </xdr:from>
    <xdr:to>
      <xdr:col>8</xdr:col>
      <xdr:colOff>976313</xdr:colOff>
      <xdr:row>3</xdr:row>
      <xdr:rowOff>142876</xdr:rowOff>
    </xdr:to>
    <xdr:grpSp>
      <xdr:nvGrpSpPr>
        <xdr:cNvPr id="2" name="Grupo 1"/>
        <xdr:cNvGrpSpPr/>
      </xdr:nvGrpSpPr>
      <xdr:grpSpPr>
        <a:xfrm>
          <a:off x="4321969" y="309563"/>
          <a:ext cx="6000750" cy="1190626"/>
          <a:chOff x="1429555" y="2356833"/>
          <a:chExt cx="10264463" cy="2253804"/>
        </a:xfrm>
        <a:effectLst/>
      </xdr:grpSpPr>
      <xdr:sp macro="" textlink="">
        <xdr:nvSpPr>
          <xdr:cNvPr id="3" name="Flecha derecha 2">
            <a:hlinkClick xmlns:r="http://schemas.openxmlformats.org/officeDocument/2006/relationships" r:id="rId1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4" name="Flecha izquierda 3">
            <a:hlinkClick xmlns:r="http://schemas.openxmlformats.org/officeDocument/2006/relationships" r:id="rId2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6" name="Flecha abajo 5">
            <a:hlinkClick xmlns:r="http://schemas.openxmlformats.org/officeDocument/2006/relationships" r:id="rId3"/>
          </xdr:cNvPr>
          <xdr:cNvSpPr/>
        </xdr:nvSpPr>
        <xdr:spPr>
          <a:xfrm>
            <a:off x="6001552" y="3400022"/>
            <a:ext cx="1635619" cy="1210615"/>
          </a:xfrm>
          <a:prstGeom prst="down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ABAJO</a:t>
            </a:r>
          </a:p>
        </xdr:txBody>
      </xdr:sp>
      <xdr:sp macro="" textlink="">
        <xdr:nvSpPr>
          <xdr:cNvPr id="7" name="Rectángulo redondeado 6">
            <a:hlinkClick xmlns:r="http://schemas.openxmlformats.org/officeDocument/2006/relationships" r:id="rId4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8" name="Rectángulo redondeado 7">
            <a:hlinkClick xmlns:r="http://schemas.openxmlformats.org/officeDocument/2006/relationships" r:id="rId5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  <xdr:twoCellAnchor>
    <xdr:from>
      <xdr:col>5</xdr:col>
      <xdr:colOff>130969</xdr:colOff>
      <xdr:row>44</xdr:row>
      <xdr:rowOff>142874</xdr:rowOff>
    </xdr:from>
    <xdr:to>
      <xdr:col>10</xdr:col>
      <xdr:colOff>297657</xdr:colOff>
      <xdr:row>46</xdr:row>
      <xdr:rowOff>355675</xdr:rowOff>
    </xdr:to>
    <xdr:grpSp>
      <xdr:nvGrpSpPr>
        <xdr:cNvPr id="9" name="Grupo 8"/>
        <xdr:cNvGrpSpPr/>
      </xdr:nvGrpSpPr>
      <xdr:grpSpPr>
        <a:xfrm>
          <a:off x="5929313" y="12703968"/>
          <a:ext cx="6000750" cy="867645"/>
          <a:chOff x="1429555" y="1159096"/>
          <a:chExt cx="10264463" cy="2240927"/>
        </a:xfrm>
        <a:effectLst/>
      </xdr:grpSpPr>
      <xdr:sp macro="" textlink="">
        <xdr:nvSpPr>
          <xdr:cNvPr id="10" name="Flecha derecha 9">
            <a:hlinkClick xmlns:r="http://schemas.openxmlformats.org/officeDocument/2006/relationships" r:id="rId6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11" name="Flecha izquierda 10">
            <a:hlinkClick xmlns:r="http://schemas.openxmlformats.org/officeDocument/2006/relationships" r:id="rId7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12" name="Flecha arriba 11">
            <a:hlinkClick xmlns:r="http://schemas.openxmlformats.org/officeDocument/2006/relationships" r:id="rId8"/>
          </xdr:cNvPr>
          <xdr:cNvSpPr/>
        </xdr:nvSpPr>
        <xdr:spPr>
          <a:xfrm>
            <a:off x="5847008" y="1159096"/>
            <a:ext cx="1790163" cy="1184857"/>
          </a:xfrm>
          <a:prstGeom prst="up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ARRIBA</a:t>
            </a:r>
          </a:p>
        </xdr:txBody>
      </xdr:sp>
      <xdr:sp macro="" textlink="">
        <xdr:nvSpPr>
          <xdr:cNvPr id="14" name="Rectángulo redondeado 13">
            <a:hlinkClick xmlns:r="http://schemas.openxmlformats.org/officeDocument/2006/relationships" r:id="rId9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15" name="Rectángulo redondeado 14">
            <a:hlinkClick xmlns:r="http://schemas.openxmlformats.org/officeDocument/2006/relationships" r:id="rId10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0</xdr:row>
      <xdr:rowOff>161926</xdr:rowOff>
    </xdr:from>
    <xdr:to>
      <xdr:col>4</xdr:col>
      <xdr:colOff>847724</xdr:colOff>
      <xdr:row>3</xdr:row>
      <xdr:rowOff>123826</xdr:rowOff>
    </xdr:to>
    <xdr:grpSp>
      <xdr:nvGrpSpPr>
        <xdr:cNvPr id="2" name="Grupo 1"/>
        <xdr:cNvGrpSpPr/>
      </xdr:nvGrpSpPr>
      <xdr:grpSpPr>
        <a:xfrm>
          <a:off x="466724" y="161926"/>
          <a:ext cx="6167438" cy="819150"/>
          <a:chOff x="1429555" y="2356833"/>
          <a:chExt cx="10264463" cy="2253804"/>
        </a:xfrm>
        <a:effectLst/>
      </xdr:grpSpPr>
      <xdr:sp macro="" textlink="">
        <xdr:nvSpPr>
          <xdr:cNvPr id="3" name="Flecha derecha 2">
            <a:hlinkClick xmlns:r="http://schemas.openxmlformats.org/officeDocument/2006/relationships" r:id="rId1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4" name="Flecha izquierda 3">
            <a:hlinkClick xmlns:r="http://schemas.openxmlformats.org/officeDocument/2006/relationships" r:id="rId2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6" name="Flecha abajo 5">
            <a:hlinkClick xmlns:r="http://schemas.openxmlformats.org/officeDocument/2006/relationships" r:id="rId3"/>
          </xdr:cNvPr>
          <xdr:cNvSpPr/>
        </xdr:nvSpPr>
        <xdr:spPr>
          <a:xfrm>
            <a:off x="6001552" y="3400022"/>
            <a:ext cx="1635619" cy="1210615"/>
          </a:xfrm>
          <a:prstGeom prst="down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ABAJO</a:t>
            </a:r>
          </a:p>
        </xdr:txBody>
      </xdr:sp>
      <xdr:sp macro="" textlink="">
        <xdr:nvSpPr>
          <xdr:cNvPr id="7" name="Rectángulo redondeado 6">
            <a:hlinkClick xmlns:r="http://schemas.openxmlformats.org/officeDocument/2006/relationships" r:id="rId4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8" name="Rectángulo redondeado 7">
            <a:hlinkClick xmlns:r="http://schemas.openxmlformats.org/officeDocument/2006/relationships" r:id="rId5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  <xdr:twoCellAnchor>
    <xdr:from>
      <xdr:col>1</xdr:col>
      <xdr:colOff>323850</xdr:colOff>
      <xdr:row>54</xdr:row>
      <xdr:rowOff>142875</xdr:rowOff>
    </xdr:from>
    <xdr:to>
      <xdr:col>5</xdr:col>
      <xdr:colOff>200025</xdr:colOff>
      <xdr:row>58</xdr:row>
      <xdr:rowOff>17842</xdr:rowOff>
    </xdr:to>
    <xdr:grpSp>
      <xdr:nvGrpSpPr>
        <xdr:cNvPr id="9" name="Grupo 8"/>
        <xdr:cNvGrpSpPr/>
      </xdr:nvGrpSpPr>
      <xdr:grpSpPr>
        <a:xfrm>
          <a:off x="788194" y="12263438"/>
          <a:ext cx="6174581" cy="636967"/>
          <a:chOff x="1429555" y="1159096"/>
          <a:chExt cx="10264463" cy="2240927"/>
        </a:xfrm>
        <a:effectLst/>
      </xdr:grpSpPr>
      <xdr:sp macro="" textlink="">
        <xdr:nvSpPr>
          <xdr:cNvPr id="10" name="Flecha derecha 9">
            <a:hlinkClick xmlns:r="http://schemas.openxmlformats.org/officeDocument/2006/relationships" r:id="rId6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11" name="Flecha izquierda 10">
            <a:hlinkClick xmlns:r="http://schemas.openxmlformats.org/officeDocument/2006/relationships" r:id="rId7"/>
          </xdr:cNvPr>
          <xdr:cNvSpPr/>
        </xdr:nvSpPr>
        <xdr:spPr>
          <a:xfrm>
            <a:off x="4816698" y="2356837"/>
            <a:ext cx="1519706" cy="1013930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12" name="Flecha arriba 11">
            <a:hlinkClick xmlns:r="http://schemas.openxmlformats.org/officeDocument/2006/relationships" r:id="rId8"/>
          </xdr:cNvPr>
          <xdr:cNvSpPr/>
        </xdr:nvSpPr>
        <xdr:spPr>
          <a:xfrm>
            <a:off x="5847008" y="1159096"/>
            <a:ext cx="1790163" cy="1184857"/>
          </a:xfrm>
          <a:prstGeom prst="up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ARRIBA</a:t>
            </a:r>
          </a:p>
        </xdr:txBody>
      </xdr:sp>
      <xdr:sp macro="" textlink="">
        <xdr:nvSpPr>
          <xdr:cNvPr id="14" name="Rectángulo redondeado 13">
            <a:hlinkClick xmlns:r="http://schemas.openxmlformats.org/officeDocument/2006/relationships" r:id="rId9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15" name="Rectángulo redondeado 14">
            <a:hlinkClick xmlns:r="http://schemas.openxmlformats.org/officeDocument/2006/relationships" r:id="rId10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235673</xdr:rowOff>
    </xdr:from>
    <xdr:to>
      <xdr:col>5</xdr:col>
      <xdr:colOff>752475</xdr:colOff>
      <xdr:row>2</xdr:row>
      <xdr:rowOff>304800</xdr:rowOff>
    </xdr:to>
    <xdr:grpSp>
      <xdr:nvGrpSpPr>
        <xdr:cNvPr id="9" name="Grupo 8"/>
        <xdr:cNvGrpSpPr/>
      </xdr:nvGrpSpPr>
      <xdr:grpSpPr>
        <a:xfrm>
          <a:off x="200025" y="235673"/>
          <a:ext cx="6434138" cy="783502"/>
          <a:chOff x="1771704" y="2356833"/>
          <a:chExt cx="9922314" cy="2253804"/>
        </a:xfrm>
        <a:effectLst/>
      </xdr:grpSpPr>
      <xdr:sp macro="" textlink="">
        <xdr:nvSpPr>
          <xdr:cNvPr id="10" name="Flecha derecha 9">
            <a:hlinkClick xmlns:r="http://schemas.openxmlformats.org/officeDocument/2006/relationships" r:id="rId1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11" name="Flecha izquierda 10">
            <a:hlinkClick xmlns:r="http://schemas.openxmlformats.org/officeDocument/2006/relationships" r:id="rId2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13" name="Flecha abajo 12">
            <a:hlinkClick xmlns:r="http://schemas.openxmlformats.org/officeDocument/2006/relationships" r:id="rId3"/>
          </xdr:cNvPr>
          <xdr:cNvSpPr/>
        </xdr:nvSpPr>
        <xdr:spPr>
          <a:xfrm>
            <a:off x="6001552" y="3400022"/>
            <a:ext cx="1635619" cy="1210615"/>
          </a:xfrm>
          <a:prstGeom prst="down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ABAJO</a:t>
            </a:r>
          </a:p>
        </xdr:txBody>
      </xdr:sp>
      <xdr:sp macro="" textlink="">
        <xdr:nvSpPr>
          <xdr:cNvPr id="14" name="Rectángulo redondeado 13">
            <a:hlinkClick xmlns:r="http://schemas.openxmlformats.org/officeDocument/2006/relationships" r:id="rId4"/>
          </xdr:cNvPr>
          <xdr:cNvSpPr/>
        </xdr:nvSpPr>
        <xdr:spPr>
          <a:xfrm>
            <a:off x="1771704" y="2702584"/>
            <a:ext cx="2125014" cy="669700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15" name="Rectángulo redondeado 14">
            <a:hlinkClick xmlns:r="http://schemas.openxmlformats.org/officeDocument/2006/relationships" r:id="rId5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  <xdr:twoCellAnchor>
    <xdr:from>
      <xdr:col>0</xdr:col>
      <xdr:colOff>304800</xdr:colOff>
      <xdr:row>31</xdr:row>
      <xdr:rowOff>171450</xdr:rowOff>
    </xdr:from>
    <xdr:to>
      <xdr:col>5</xdr:col>
      <xdr:colOff>628650</xdr:colOff>
      <xdr:row>36</xdr:row>
      <xdr:rowOff>123825</xdr:rowOff>
    </xdr:to>
    <xdr:grpSp>
      <xdr:nvGrpSpPr>
        <xdr:cNvPr id="16" name="Grupo 15"/>
        <xdr:cNvGrpSpPr/>
      </xdr:nvGrpSpPr>
      <xdr:grpSpPr>
        <a:xfrm>
          <a:off x="304800" y="7434263"/>
          <a:ext cx="6205538" cy="797718"/>
          <a:chOff x="1872980" y="1159096"/>
          <a:chExt cx="9607538" cy="2240927"/>
        </a:xfrm>
        <a:effectLst/>
      </xdr:grpSpPr>
      <xdr:sp macro="" textlink="">
        <xdr:nvSpPr>
          <xdr:cNvPr id="17" name="Flecha derecha 16">
            <a:hlinkClick xmlns:r="http://schemas.openxmlformats.org/officeDocument/2006/relationships" r:id="rId6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18" name="Flecha izquierda 17">
            <a:hlinkClick xmlns:r="http://schemas.openxmlformats.org/officeDocument/2006/relationships" r:id="rId7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19" name="Flecha arriba 18">
            <a:hlinkClick xmlns:r="http://schemas.openxmlformats.org/officeDocument/2006/relationships" r:id="rId8"/>
          </xdr:cNvPr>
          <xdr:cNvSpPr/>
        </xdr:nvSpPr>
        <xdr:spPr>
          <a:xfrm>
            <a:off x="5847007" y="1159096"/>
            <a:ext cx="1932998" cy="1184857"/>
          </a:xfrm>
          <a:prstGeom prst="up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ARRIBA</a:t>
            </a:r>
          </a:p>
        </xdr:txBody>
      </xdr:sp>
      <xdr:sp macro="" textlink="">
        <xdr:nvSpPr>
          <xdr:cNvPr id="21" name="Rectángulo redondeado 20">
            <a:hlinkClick xmlns:r="http://schemas.openxmlformats.org/officeDocument/2006/relationships" r:id="rId9"/>
          </xdr:cNvPr>
          <xdr:cNvSpPr/>
        </xdr:nvSpPr>
        <xdr:spPr>
          <a:xfrm>
            <a:off x="1872980" y="2521864"/>
            <a:ext cx="2125015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22" name="Rectángulo redondeado 21">
            <a:hlinkClick xmlns:r="http://schemas.openxmlformats.org/officeDocument/2006/relationships" r:id="rId10"/>
          </xdr:cNvPr>
          <xdr:cNvSpPr/>
        </xdr:nvSpPr>
        <xdr:spPr>
          <a:xfrm>
            <a:off x="9355503" y="2491462"/>
            <a:ext cx="2125015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109904</xdr:colOff>
      <xdr:row>1</xdr:row>
      <xdr:rowOff>18064</xdr:rowOff>
    </xdr:from>
    <xdr:to>
      <xdr:col>5</xdr:col>
      <xdr:colOff>666750</xdr:colOff>
      <xdr:row>2</xdr:row>
      <xdr:rowOff>293077</xdr:rowOff>
    </xdr:to>
    <xdr:grpSp>
      <xdr:nvGrpSpPr>
        <xdr:cNvPr id="2" name="Grupo 1"/>
        <xdr:cNvGrpSpPr/>
      </xdr:nvGrpSpPr>
      <xdr:grpSpPr>
        <a:xfrm>
          <a:off x="109904" y="356731"/>
          <a:ext cx="6039013" cy="613679"/>
          <a:chOff x="1977722" y="2356833"/>
          <a:chExt cx="9264055" cy="2253804"/>
        </a:xfrm>
        <a:effectLst/>
      </xdr:grpSpPr>
      <xdr:sp macro="" textlink="">
        <xdr:nvSpPr>
          <xdr:cNvPr id="3" name="Flecha derecha 2">
            <a:hlinkClick xmlns:r="http://schemas.openxmlformats.org/officeDocument/2006/relationships" r:id="rId1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4" name="Flecha izquierda 3">
            <a:hlinkClick xmlns:r="http://schemas.openxmlformats.org/officeDocument/2006/relationships" r:id="rId2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6" name="Flecha abajo 5">
            <a:hlinkClick xmlns:r="http://schemas.openxmlformats.org/officeDocument/2006/relationships" r:id="rId3"/>
          </xdr:cNvPr>
          <xdr:cNvSpPr/>
        </xdr:nvSpPr>
        <xdr:spPr>
          <a:xfrm>
            <a:off x="6001552" y="3400022"/>
            <a:ext cx="1635619" cy="1210615"/>
          </a:xfrm>
          <a:prstGeom prst="down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ABAJO</a:t>
            </a:r>
          </a:p>
        </xdr:txBody>
      </xdr:sp>
      <xdr:sp macro="" textlink="">
        <xdr:nvSpPr>
          <xdr:cNvPr id="7" name="Rectángulo redondeado 6">
            <a:hlinkClick xmlns:r="http://schemas.openxmlformats.org/officeDocument/2006/relationships" r:id="rId4"/>
          </xdr:cNvPr>
          <xdr:cNvSpPr/>
        </xdr:nvSpPr>
        <xdr:spPr>
          <a:xfrm>
            <a:off x="1977722" y="2676998"/>
            <a:ext cx="2125013" cy="669702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8" name="Rectángulo redondeado 7">
            <a:hlinkClick xmlns:r="http://schemas.openxmlformats.org/officeDocument/2006/relationships" r:id="rId5"/>
          </xdr:cNvPr>
          <xdr:cNvSpPr/>
        </xdr:nvSpPr>
        <xdr:spPr>
          <a:xfrm>
            <a:off x="9116764" y="2570238"/>
            <a:ext cx="2125013" cy="669702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  <xdr:twoCellAnchor>
    <xdr:from>
      <xdr:col>0</xdr:col>
      <xdr:colOff>51289</xdr:colOff>
      <xdr:row>34</xdr:row>
      <xdr:rowOff>58615</xdr:rowOff>
    </xdr:from>
    <xdr:to>
      <xdr:col>6</xdr:col>
      <xdr:colOff>256443</xdr:colOff>
      <xdr:row>38</xdr:row>
      <xdr:rowOff>21505</xdr:rowOff>
    </xdr:to>
    <xdr:grpSp>
      <xdr:nvGrpSpPr>
        <xdr:cNvPr id="9" name="Grupo 8"/>
        <xdr:cNvGrpSpPr/>
      </xdr:nvGrpSpPr>
      <xdr:grpSpPr>
        <a:xfrm>
          <a:off x="51289" y="7657448"/>
          <a:ext cx="6608071" cy="640224"/>
          <a:chOff x="1429555" y="1159096"/>
          <a:chExt cx="10264463" cy="2240927"/>
        </a:xfrm>
        <a:effectLst/>
      </xdr:grpSpPr>
      <xdr:sp macro="" textlink="">
        <xdr:nvSpPr>
          <xdr:cNvPr id="10" name="Flecha derecha 9">
            <a:hlinkClick xmlns:r="http://schemas.openxmlformats.org/officeDocument/2006/relationships" r:id="rId6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11" name="Flecha izquierda 10">
            <a:hlinkClick xmlns:r="http://schemas.openxmlformats.org/officeDocument/2006/relationships" r:id="rId7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12" name="Flecha arriba 11">
            <a:hlinkClick xmlns:r="http://schemas.openxmlformats.org/officeDocument/2006/relationships" r:id="rId8"/>
          </xdr:cNvPr>
          <xdr:cNvSpPr/>
        </xdr:nvSpPr>
        <xdr:spPr>
          <a:xfrm>
            <a:off x="5847008" y="1159096"/>
            <a:ext cx="1790163" cy="1184857"/>
          </a:xfrm>
          <a:prstGeom prst="up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ARRIBA</a:t>
            </a:r>
          </a:p>
        </xdr:txBody>
      </xdr:sp>
      <xdr:sp macro="" textlink="">
        <xdr:nvSpPr>
          <xdr:cNvPr id="14" name="Rectángulo redondeado 13">
            <a:hlinkClick xmlns:r="http://schemas.openxmlformats.org/officeDocument/2006/relationships" r:id="rId9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15" name="Rectángulo redondeado 14">
            <a:hlinkClick xmlns:r="http://schemas.openxmlformats.org/officeDocument/2006/relationships" r:id="rId10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38365</xdr:colOff>
      <xdr:row>0</xdr:row>
      <xdr:rowOff>409575</xdr:rowOff>
    </xdr:from>
    <xdr:to>
      <xdr:col>10</xdr:col>
      <xdr:colOff>85725</xdr:colOff>
      <xdr:row>3</xdr:row>
      <xdr:rowOff>52387</xdr:rowOff>
    </xdr:to>
    <xdr:grpSp>
      <xdr:nvGrpSpPr>
        <xdr:cNvPr id="2" name="Grupo 1"/>
        <xdr:cNvGrpSpPr/>
      </xdr:nvGrpSpPr>
      <xdr:grpSpPr>
        <a:xfrm>
          <a:off x="3086365" y="409575"/>
          <a:ext cx="6100065" cy="941676"/>
          <a:chOff x="1393819" y="2356833"/>
          <a:chExt cx="10300199" cy="2253804"/>
        </a:xfrm>
        <a:effectLst/>
      </xdr:grpSpPr>
      <xdr:sp macro="" textlink="">
        <xdr:nvSpPr>
          <xdr:cNvPr id="3" name="Flecha derecha 2">
            <a:hlinkClick xmlns:r="http://schemas.openxmlformats.org/officeDocument/2006/relationships" r:id="rId1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4" name="Flecha izquierda 3">
            <a:hlinkClick xmlns:r="http://schemas.openxmlformats.org/officeDocument/2006/relationships" r:id="rId2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6" name="Flecha abajo 5">
            <a:hlinkClick xmlns:r="http://schemas.openxmlformats.org/officeDocument/2006/relationships" r:id="rId3"/>
          </xdr:cNvPr>
          <xdr:cNvSpPr/>
        </xdr:nvSpPr>
        <xdr:spPr>
          <a:xfrm>
            <a:off x="6001552" y="3400022"/>
            <a:ext cx="1635619" cy="1210615"/>
          </a:xfrm>
          <a:prstGeom prst="down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ABAJO</a:t>
            </a:r>
          </a:p>
        </xdr:txBody>
      </xdr:sp>
      <xdr:sp macro="" textlink="">
        <xdr:nvSpPr>
          <xdr:cNvPr id="7" name="Rectángulo redondeado 6">
            <a:hlinkClick xmlns:r="http://schemas.openxmlformats.org/officeDocument/2006/relationships" r:id="rId4"/>
          </xdr:cNvPr>
          <xdr:cNvSpPr/>
        </xdr:nvSpPr>
        <xdr:spPr>
          <a:xfrm>
            <a:off x="1393819" y="2578806"/>
            <a:ext cx="2125014" cy="669702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8" name="Rectángulo redondeado 7">
            <a:hlinkClick xmlns:r="http://schemas.openxmlformats.org/officeDocument/2006/relationships" r:id="rId5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  <xdr:twoCellAnchor>
    <xdr:from>
      <xdr:col>4</xdr:col>
      <xdr:colOff>21166</xdr:colOff>
      <xdr:row>16</xdr:row>
      <xdr:rowOff>158751</xdr:rowOff>
    </xdr:from>
    <xdr:to>
      <xdr:col>9</xdr:col>
      <xdr:colOff>995546</xdr:colOff>
      <xdr:row>21</xdr:row>
      <xdr:rowOff>137583</xdr:rowOff>
    </xdr:to>
    <xdr:grpSp>
      <xdr:nvGrpSpPr>
        <xdr:cNvPr id="9" name="Grupo 8"/>
        <xdr:cNvGrpSpPr/>
      </xdr:nvGrpSpPr>
      <xdr:grpSpPr>
        <a:xfrm>
          <a:off x="3069166" y="4419024"/>
          <a:ext cx="5892744" cy="844741"/>
          <a:chOff x="1466274" y="1159096"/>
          <a:chExt cx="10227744" cy="2240927"/>
        </a:xfrm>
        <a:effectLst/>
      </xdr:grpSpPr>
      <xdr:sp macro="" textlink="">
        <xdr:nvSpPr>
          <xdr:cNvPr id="10" name="Flecha derecha 9">
            <a:hlinkClick xmlns:r="http://schemas.openxmlformats.org/officeDocument/2006/relationships" r:id="rId6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11" name="Flecha izquierda 10">
            <a:hlinkClick xmlns:r="http://schemas.openxmlformats.org/officeDocument/2006/relationships" r:id="rId7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12" name="Flecha arriba 11">
            <a:hlinkClick xmlns:r="http://schemas.openxmlformats.org/officeDocument/2006/relationships" r:id="rId8"/>
          </xdr:cNvPr>
          <xdr:cNvSpPr/>
        </xdr:nvSpPr>
        <xdr:spPr>
          <a:xfrm>
            <a:off x="5847008" y="1159096"/>
            <a:ext cx="1790163" cy="1184857"/>
          </a:xfrm>
          <a:prstGeom prst="up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ARRIBA</a:t>
            </a:r>
          </a:p>
        </xdr:txBody>
      </xdr:sp>
      <xdr:sp macro="" textlink="">
        <xdr:nvSpPr>
          <xdr:cNvPr id="14" name="Rectángulo redondeado 13">
            <a:hlinkClick xmlns:r="http://schemas.openxmlformats.org/officeDocument/2006/relationships" r:id="rId9"/>
          </xdr:cNvPr>
          <xdr:cNvSpPr/>
        </xdr:nvSpPr>
        <xdr:spPr>
          <a:xfrm>
            <a:off x="1466274" y="2546779"/>
            <a:ext cx="2125015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15" name="Rectángulo redondeado 14">
            <a:hlinkClick xmlns:r="http://schemas.openxmlformats.org/officeDocument/2006/relationships" r:id="rId10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0</xdr:row>
      <xdr:rowOff>104776</xdr:rowOff>
    </xdr:from>
    <xdr:to>
      <xdr:col>9</xdr:col>
      <xdr:colOff>666750</xdr:colOff>
      <xdr:row>3</xdr:row>
      <xdr:rowOff>79865</xdr:rowOff>
    </xdr:to>
    <xdr:grpSp>
      <xdr:nvGrpSpPr>
        <xdr:cNvPr id="2" name="Grupo 1"/>
        <xdr:cNvGrpSpPr/>
      </xdr:nvGrpSpPr>
      <xdr:grpSpPr>
        <a:xfrm>
          <a:off x="3933825" y="104776"/>
          <a:ext cx="5857875" cy="975214"/>
          <a:chOff x="1528729" y="2356833"/>
          <a:chExt cx="10165289" cy="2253804"/>
        </a:xfrm>
        <a:effectLst/>
      </xdr:grpSpPr>
      <xdr:sp macro="" textlink="">
        <xdr:nvSpPr>
          <xdr:cNvPr id="3" name="Flecha derecha 2">
            <a:hlinkClick xmlns:r="http://schemas.openxmlformats.org/officeDocument/2006/relationships" r:id="rId1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4" name="Flecha izquierda 3">
            <a:hlinkClick xmlns:r="http://schemas.openxmlformats.org/officeDocument/2006/relationships" r:id="rId2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6" name="Flecha abajo 5">
            <a:hlinkClick xmlns:r="http://schemas.openxmlformats.org/officeDocument/2006/relationships" r:id="rId3"/>
          </xdr:cNvPr>
          <xdr:cNvSpPr/>
        </xdr:nvSpPr>
        <xdr:spPr>
          <a:xfrm>
            <a:off x="6001552" y="3400022"/>
            <a:ext cx="1635619" cy="1210615"/>
          </a:xfrm>
          <a:prstGeom prst="down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ABAJO</a:t>
            </a:r>
          </a:p>
        </xdr:txBody>
      </xdr:sp>
      <xdr:sp macro="" textlink="">
        <xdr:nvSpPr>
          <xdr:cNvPr id="7" name="Rectángulo redondeado 6">
            <a:hlinkClick xmlns:r="http://schemas.openxmlformats.org/officeDocument/2006/relationships" r:id="rId4"/>
          </xdr:cNvPr>
          <xdr:cNvSpPr/>
        </xdr:nvSpPr>
        <xdr:spPr>
          <a:xfrm>
            <a:off x="1528729" y="2620255"/>
            <a:ext cx="2125014" cy="669702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8" name="Rectángulo redondeado 7">
            <a:hlinkClick xmlns:r="http://schemas.openxmlformats.org/officeDocument/2006/relationships" r:id="rId5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  <xdr:twoCellAnchor>
    <xdr:from>
      <xdr:col>4</xdr:col>
      <xdr:colOff>476250</xdr:colOff>
      <xdr:row>32</xdr:row>
      <xdr:rowOff>0</xdr:rowOff>
    </xdr:from>
    <xdr:to>
      <xdr:col>11</xdr:col>
      <xdr:colOff>85725</xdr:colOff>
      <xdr:row>36</xdr:row>
      <xdr:rowOff>76200</xdr:rowOff>
    </xdr:to>
    <xdr:grpSp>
      <xdr:nvGrpSpPr>
        <xdr:cNvPr id="9" name="Grupo 8"/>
        <xdr:cNvGrpSpPr/>
      </xdr:nvGrpSpPr>
      <xdr:grpSpPr>
        <a:xfrm>
          <a:off x="4829175" y="11772900"/>
          <a:ext cx="5905500" cy="914400"/>
          <a:chOff x="1446084" y="1159096"/>
          <a:chExt cx="10247934" cy="2240927"/>
        </a:xfrm>
        <a:effectLst/>
      </xdr:grpSpPr>
      <xdr:sp macro="" textlink="">
        <xdr:nvSpPr>
          <xdr:cNvPr id="10" name="Flecha derecha 9">
            <a:hlinkClick xmlns:r="http://schemas.openxmlformats.org/officeDocument/2006/relationships" r:id="rId6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11" name="Flecha izquierda 10">
            <a:hlinkClick xmlns:r="http://schemas.openxmlformats.org/officeDocument/2006/relationships" r:id="rId7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12" name="Flecha arriba 11">
            <a:hlinkClick xmlns:r="http://schemas.openxmlformats.org/officeDocument/2006/relationships" r:id="rId8"/>
          </xdr:cNvPr>
          <xdr:cNvSpPr/>
        </xdr:nvSpPr>
        <xdr:spPr>
          <a:xfrm>
            <a:off x="5847008" y="1159096"/>
            <a:ext cx="1790163" cy="1184857"/>
          </a:xfrm>
          <a:prstGeom prst="up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ARRIBA</a:t>
            </a:r>
          </a:p>
        </xdr:txBody>
      </xdr:sp>
      <xdr:sp macro="" textlink="">
        <xdr:nvSpPr>
          <xdr:cNvPr id="14" name="Rectángulo redondeado 13">
            <a:hlinkClick xmlns:r="http://schemas.openxmlformats.org/officeDocument/2006/relationships" r:id="rId9"/>
          </xdr:cNvPr>
          <xdr:cNvSpPr/>
        </xdr:nvSpPr>
        <xdr:spPr>
          <a:xfrm>
            <a:off x="1446084" y="2496891"/>
            <a:ext cx="2125014" cy="669700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15" name="Rectángulo redondeado 14">
            <a:hlinkClick xmlns:r="http://schemas.openxmlformats.org/officeDocument/2006/relationships" r:id="rId10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293686</xdr:colOff>
      <xdr:row>0</xdr:row>
      <xdr:rowOff>42333</xdr:rowOff>
    </xdr:from>
    <xdr:to>
      <xdr:col>16</xdr:col>
      <xdr:colOff>279400</xdr:colOff>
      <xdr:row>3</xdr:row>
      <xdr:rowOff>128710</xdr:rowOff>
    </xdr:to>
    <xdr:grpSp>
      <xdr:nvGrpSpPr>
        <xdr:cNvPr id="2" name="Grupo 1"/>
        <xdr:cNvGrpSpPr/>
      </xdr:nvGrpSpPr>
      <xdr:grpSpPr>
        <a:xfrm>
          <a:off x="10559519" y="42333"/>
          <a:ext cx="5912381" cy="943627"/>
          <a:chOff x="1429553" y="2356833"/>
          <a:chExt cx="10264465" cy="2253804"/>
        </a:xfrm>
        <a:effectLst/>
      </xdr:grpSpPr>
      <xdr:sp macro="" textlink="">
        <xdr:nvSpPr>
          <xdr:cNvPr id="3" name="Flecha derecha 2">
            <a:hlinkClick xmlns:r="http://schemas.openxmlformats.org/officeDocument/2006/relationships" r:id="rId1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4" name="Flecha izquierda 3">
            <a:hlinkClick xmlns:r="http://schemas.openxmlformats.org/officeDocument/2006/relationships" r:id="rId2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6" name="Flecha abajo 5">
            <a:hlinkClick xmlns:r="http://schemas.openxmlformats.org/officeDocument/2006/relationships" r:id="rId3"/>
          </xdr:cNvPr>
          <xdr:cNvSpPr/>
        </xdr:nvSpPr>
        <xdr:spPr>
          <a:xfrm>
            <a:off x="6001552" y="3400022"/>
            <a:ext cx="1635619" cy="1210615"/>
          </a:xfrm>
          <a:prstGeom prst="down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ABAJO</a:t>
            </a:r>
          </a:p>
        </xdr:txBody>
      </xdr:sp>
      <xdr:sp macro="" textlink="">
        <xdr:nvSpPr>
          <xdr:cNvPr id="7" name="Rectángulo redondeado 6">
            <a:hlinkClick xmlns:r="http://schemas.openxmlformats.org/officeDocument/2006/relationships" r:id="rId4"/>
          </xdr:cNvPr>
          <xdr:cNvSpPr/>
        </xdr:nvSpPr>
        <xdr:spPr>
          <a:xfrm>
            <a:off x="1429553" y="2654489"/>
            <a:ext cx="2125014" cy="669702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8" name="Rectángulo redondeado 7">
            <a:hlinkClick xmlns:r="http://schemas.openxmlformats.org/officeDocument/2006/relationships" r:id="rId5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  <xdr:twoCellAnchor>
    <xdr:from>
      <xdr:col>12</xdr:col>
      <xdr:colOff>21166</xdr:colOff>
      <xdr:row>26</xdr:row>
      <xdr:rowOff>0</xdr:rowOff>
    </xdr:from>
    <xdr:to>
      <xdr:col>18</xdr:col>
      <xdr:colOff>70380</xdr:colOff>
      <xdr:row>30</xdr:row>
      <xdr:rowOff>105833</xdr:rowOff>
    </xdr:to>
    <xdr:grpSp>
      <xdr:nvGrpSpPr>
        <xdr:cNvPr id="9" name="Grupo 8"/>
        <xdr:cNvGrpSpPr/>
      </xdr:nvGrpSpPr>
      <xdr:grpSpPr>
        <a:xfrm>
          <a:off x="11895666" y="10308167"/>
          <a:ext cx="5891214" cy="1968499"/>
          <a:chOff x="1466301" y="1159096"/>
          <a:chExt cx="10227717" cy="2240927"/>
        </a:xfrm>
        <a:effectLst/>
      </xdr:grpSpPr>
      <xdr:sp macro="" textlink="">
        <xdr:nvSpPr>
          <xdr:cNvPr id="10" name="Flecha derecha 9">
            <a:hlinkClick xmlns:r="http://schemas.openxmlformats.org/officeDocument/2006/relationships" r:id="rId6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11" name="Flecha izquierda 10">
            <a:hlinkClick xmlns:r="http://schemas.openxmlformats.org/officeDocument/2006/relationships" r:id="rId7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12" name="Flecha arriba 11">
            <a:hlinkClick xmlns:r="http://schemas.openxmlformats.org/officeDocument/2006/relationships" r:id="rId8"/>
          </xdr:cNvPr>
          <xdr:cNvSpPr/>
        </xdr:nvSpPr>
        <xdr:spPr>
          <a:xfrm>
            <a:off x="5847008" y="1159096"/>
            <a:ext cx="1790163" cy="1184857"/>
          </a:xfrm>
          <a:prstGeom prst="up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ARRIBA</a:t>
            </a:r>
          </a:p>
        </xdr:txBody>
      </xdr:sp>
      <xdr:sp macro="" textlink="">
        <xdr:nvSpPr>
          <xdr:cNvPr id="14" name="Rectángulo redondeado 13">
            <a:hlinkClick xmlns:r="http://schemas.openxmlformats.org/officeDocument/2006/relationships" r:id="rId9"/>
          </xdr:cNvPr>
          <xdr:cNvSpPr/>
        </xdr:nvSpPr>
        <xdr:spPr>
          <a:xfrm>
            <a:off x="1466301" y="2531127"/>
            <a:ext cx="2125014" cy="669702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15" name="Rectángulo redondeado 14">
            <a:hlinkClick xmlns:r="http://schemas.openxmlformats.org/officeDocument/2006/relationships" r:id="rId10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276226</xdr:rowOff>
    </xdr:from>
    <xdr:to>
      <xdr:col>9</xdr:col>
      <xdr:colOff>606955</xdr:colOff>
      <xdr:row>3</xdr:row>
      <xdr:rowOff>36636</xdr:rowOff>
    </xdr:to>
    <xdr:grpSp>
      <xdr:nvGrpSpPr>
        <xdr:cNvPr id="2" name="Grupo 1">
          <a:hlinkClick xmlns:r="http://schemas.openxmlformats.org/officeDocument/2006/relationships" r:id="rId1"/>
        </xdr:cNvPr>
        <xdr:cNvGrpSpPr/>
      </xdr:nvGrpSpPr>
      <xdr:grpSpPr>
        <a:xfrm>
          <a:off x="4314825" y="276226"/>
          <a:ext cx="5864755" cy="1074860"/>
          <a:chOff x="1512237" y="2356833"/>
          <a:chExt cx="10181781" cy="2253804"/>
        </a:xfrm>
        <a:effectLst/>
      </xdr:grpSpPr>
      <xdr:sp macro="" textlink="">
        <xdr:nvSpPr>
          <xdr:cNvPr id="3" name="Flecha derecha 2">
            <a:hlinkClick xmlns:r="http://schemas.openxmlformats.org/officeDocument/2006/relationships" r:id="rId2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4" name="Flecha izquierda 3">
            <a:hlinkClick xmlns:r="http://schemas.openxmlformats.org/officeDocument/2006/relationships" r:id="rId3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6" name="Flecha abajo 5"/>
          <xdr:cNvSpPr/>
        </xdr:nvSpPr>
        <xdr:spPr>
          <a:xfrm>
            <a:off x="6001552" y="3400022"/>
            <a:ext cx="1635619" cy="1210615"/>
          </a:xfrm>
          <a:prstGeom prst="down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ABAJO</a:t>
            </a:r>
          </a:p>
        </xdr:txBody>
      </xdr:sp>
      <xdr:sp macro="" textlink="">
        <xdr:nvSpPr>
          <xdr:cNvPr id="7" name="Rectángulo redondeado 6">
            <a:hlinkClick xmlns:r="http://schemas.openxmlformats.org/officeDocument/2006/relationships" r:id="rId4"/>
          </xdr:cNvPr>
          <xdr:cNvSpPr/>
        </xdr:nvSpPr>
        <xdr:spPr>
          <a:xfrm>
            <a:off x="1512237" y="2570542"/>
            <a:ext cx="2125014" cy="669702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8" name="Rectángulo redondeado 7">
            <a:hlinkClick xmlns:r="http://schemas.openxmlformats.org/officeDocument/2006/relationships" r:id="rId5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  <xdr:twoCellAnchor>
    <xdr:from>
      <xdr:col>6</xdr:col>
      <xdr:colOff>504825</xdr:colOff>
      <xdr:row>59</xdr:row>
      <xdr:rowOff>104774</xdr:rowOff>
    </xdr:from>
    <xdr:to>
      <xdr:col>11</xdr:col>
      <xdr:colOff>121180</xdr:colOff>
      <xdr:row>65</xdr:row>
      <xdr:rowOff>114299</xdr:rowOff>
    </xdr:to>
    <xdr:grpSp>
      <xdr:nvGrpSpPr>
        <xdr:cNvPr id="9" name="Grupo 8"/>
        <xdr:cNvGrpSpPr/>
      </xdr:nvGrpSpPr>
      <xdr:grpSpPr>
        <a:xfrm>
          <a:off x="5676900" y="14163674"/>
          <a:ext cx="5883805" cy="1266825"/>
          <a:chOff x="1479164" y="1159096"/>
          <a:chExt cx="10214854" cy="2240927"/>
        </a:xfrm>
        <a:effectLst/>
      </xdr:grpSpPr>
      <xdr:sp macro="" textlink="">
        <xdr:nvSpPr>
          <xdr:cNvPr id="10" name="Flecha derecha 9">
            <a:hlinkClick xmlns:r="http://schemas.openxmlformats.org/officeDocument/2006/relationships" r:id="rId6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11" name="Flecha izquierda 10">
            <a:hlinkClick xmlns:r="http://schemas.openxmlformats.org/officeDocument/2006/relationships" r:id="rId7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12" name="Flecha arriba 11">
            <a:hlinkClick xmlns:r="http://schemas.openxmlformats.org/officeDocument/2006/relationships" r:id="rId8"/>
          </xdr:cNvPr>
          <xdr:cNvSpPr/>
        </xdr:nvSpPr>
        <xdr:spPr>
          <a:xfrm>
            <a:off x="5847008" y="1159096"/>
            <a:ext cx="1790163" cy="1184857"/>
          </a:xfrm>
          <a:prstGeom prst="up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ARRIBA</a:t>
            </a:r>
          </a:p>
        </xdr:txBody>
      </xdr:sp>
      <xdr:sp macro="" textlink="">
        <xdr:nvSpPr>
          <xdr:cNvPr id="14" name="Rectángulo redondeado 13">
            <a:hlinkClick xmlns:r="http://schemas.openxmlformats.org/officeDocument/2006/relationships" r:id="rId9"/>
          </xdr:cNvPr>
          <xdr:cNvSpPr/>
        </xdr:nvSpPr>
        <xdr:spPr>
          <a:xfrm>
            <a:off x="1479164" y="2595529"/>
            <a:ext cx="2125014" cy="703402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15" name="Rectángulo redondeado 14">
            <a:hlinkClick xmlns:r="http://schemas.openxmlformats.org/officeDocument/2006/relationships" r:id="rId10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24</xdr:col>
      <xdr:colOff>190500</xdr:colOff>
      <xdr:row>8</xdr:row>
      <xdr:rowOff>693133</xdr:rowOff>
    </xdr:to>
    <xdr:grpSp>
      <xdr:nvGrpSpPr>
        <xdr:cNvPr id="2" name="Grupo 1"/>
        <xdr:cNvGrpSpPr/>
      </xdr:nvGrpSpPr>
      <xdr:grpSpPr>
        <a:xfrm>
          <a:off x="0" y="571500"/>
          <a:ext cx="18478500" cy="8136240"/>
          <a:chOff x="283339" y="104309"/>
          <a:chExt cx="11786334" cy="6654958"/>
        </a:xfrm>
        <a:effectLst/>
      </xdr:grpSpPr>
      <xdr:sp macro="" textlink="">
        <xdr:nvSpPr>
          <xdr:cNvPr id="3" name="Rectángulo redondeado 2"/>
          <xdr:cNvSpPr/>
        </xdr:nvSpPr>
        <xdr:spPr>
          <a:xfrm rot="16200000">
            <a:off x="-2440252" y="3650869"/>
            <a:ext cx="5794910" cy="347727"/>
          </a:xfrm>
          <a:prstGeom prst="roundRect">
            <a:avLst/>
          </a:prstGeom>
          <a:ln w="3175"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2400" b="1">
                <a:solidFill>
                  <a:schemeClr val="tx1"/>
                </a:solidFill>
                <a:latin typeface="Nyala" panose="02000504070300020003" pitchFamily="2" charset="0"/>
              </a:rPr>
              <a:t>Competencias exclusivas GAD</a:t>
            </a:r>
          </a:p>
        </xdr:txBody>
      </xdr:sp>
      <xdr:sp macro="" textlink="">
        <xdr:nvSpPr>
          <xdr:cNvPr id="4" name="Rectángulo redondeado 3"/>
          <xdr:cNvSpPr/>
        </xdr:nvSpPr>
        <xdr:spPr>
          <a:xfrm>
            <a:off x="3567438" y="104309"/>
            <a:ext cx="8145413" cy="422050"/>
          </a:xfrm>
          <a:prstGeom prst="roundRect">
            <a:avLst/>
          </a:prstGeom>
          <a:ln w="3175"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b="1">
                <a:solidFill>
                  <a:schemeClr val="tx1"/>
                </a:solidFill>
                <a:latin typeface="Nyala" panose="02000504070300020003" pitchFamily="2" charset="0"/>
              </a:rPr>
              <a:t>Alcances competenciales:</a:t>
            </a:r>
          </a:p>
        </xdr:txBody>
      </xdr:sp>
      <xdr:sp macro="" textlink="">
        <xdr:nvSpPr>
          <xdr:cNvPr id="5" name="Rectángulo redondeado 4"/>
          <xdr:cNvSpPr/>
        </xdr:nvSpPr>
        <xdr:spPr>
          <a:xfrm>
            <a:off x="785604" y="1046384"/>
            <a:ext cx="2627296" cy="1324861"/>
          </a:xfrm>
          <a:prstGeom prst="roundRect">
            <a:avLst/>
          </a:prstGeom>
          <a:solidFill>
            <a:schemeClr val="accent4">
              <a:lumMod val="20000"/>
              <a:lumOff val="80000"/>
            </a:schemeClr>
          </a:solidFill>
          <a:ln w="3175">
            <a:solidFill>
              <a:schemeClr val="accent6"/>
            </a:solidFill>
          </a:ln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400" b="1">
                <a:solidFill>
                  <a:schemeClr val="tx1"/>
                </a:solidFill>
                <a:latin typeface="Nyala" panose="02000504070300020003" pitchFamily="2" charset="0"/>
              </a:rPr>
              <a:t>Servicios de sanidad e inocuidad agropecuaria. (CPE Art. 300.I.14)</a:t>
            </a:r>
          </a:p>
        </xdr:txBody>
      </xdr:sp>
      <xdr:sp macro="" textlink="">
        <xdr:nvSpPr>
          <xdr:cNvPr id="6" name="Rectángulo redondeado 5"/>
          <xdr:cNvSpPr/>
        </xdr:nvSpPr>
        <xdr:spPr>
          <a:xfrm>
            <a:off x="785604" y="2434409"/>
            <a:ext cx="2627296" cy="989975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 w="3175">
            <a:solidFill>
              <a:schemeClr val="accent1">
                <a:lumMod val="20000"/>
                <a:lumOff val="80000"/>
              </a:schemeClr>
            </a:solidFill>
          </a:ln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600" b="1">
                <a:solidFill>
                  <a:schemeClr val="tx1"/>
                </a:solidFill>
                <a:latin typeface="Nyala" panose="02000504070300020003" pitchFamily="2" charset="0"/>
              </a:rPr>
              <a:t>Proyectos de infraestructura departamental para el apoyo a la producción. (CPE Art. 300.I.21)</a:t>
            </a:r>
          </a:p>
        </xdr:txBody>
      </xdr:sp>
      <xdr:sp macro="" textlink="">
        <xdr:nvSpPr>
          <xdr:cNvPr id="7" name="Rectángulo redondeado 6"/>
          <xdr:cNvSpPr/>
        </xdr:nvSpPr>
        <xdr:spPr>
          <a:xfrm>
            <a:off x="785604" y="3487548"/>
            <a:ext cx="2627296" cy="1144112"/>
          </a:xfrm>
          <a:prstGeom prst="roundRect">
            <a:avLst/>
          </a:prstGeom>
          <a:solidFill>
            <a:schemeClr val="accent3">
              <a:lumMod val="40000"/>
              <a:lumOff val="60000"/>
            </a:schemeClr>
          </a:solidFill>
          <a:ln w="3175">
            <a:solidFill>
              <a:schemeClr val="accent6"/>
            </a:solidFill>
          </a:ln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600" b="1">
                <a:solidFill>
                  <a:schemeClr val="tx1"/>
                </a:solidFill>
                <a:latin typeface="Nyala" panose="02000504070300020003" pitchFamily="2" charset="0"/>
              </a:rPr>
              <a:t>Comercio, industria y servicios para el desarrollo y la competitividad en el ámbito departamental.(CPE Art. 300.I.24)</a:t>
            </a:r>
          </a:p>
        </xdr:txBody>
      </xdr:sp>
      <xdr:sp macro="" textlink="">
        <xdr:nvSpPr>
          <xdr:cNvPr id="8" name="Rectángulo redondeado 7"/>
          <xdr:cNvSpPr/>
        </xdr:nvSpPr>
        <xdr:spPr>
          <a:xfrm>
            <a:off x="785604" y="4676642"/>
            <a:ext cx="2627296" cy="959684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 w="3175">
            <a:solidFill>
              <a:schemeClr val="accent6">
                <a:lumMod val="60000"/>
                <a:lumOff val="40000"/>
              </a:schemeClr>
            </a:solidFill>
          </a:ln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600" b="1">
                <a:solidFill>
                  <a:schemeClr val="tx1"/>
                </a:solidFill>
                <a:latin typeface="Nyala" panose="02000504070300020003" pitchFamily="2" charset="0"/>
              </a:rPr>
              <a:t>Promoción y administración de los servicios para el desarrollo productivo y agropecuario. (CPE Art. 300.I.31)</a:t>
            </a:r>
          </a:p>
        </xdr:txBody>
      </xdr:sp>
      <xdr:sp macro="" textlink="">
        <xdr:nvSpPr>
          <xdr:cNvPr id="9" name="Rectángulo redondeado 8"/>
          <xdr:cNvSpPr/>
        </xdr:nvSpPr>
        <xdr:spPr>
          <a:xfrm>
            <a:off x="746941" y="5720176"/>
            <a:ext cx="2665959" cy="1039091"/>
          </a:xfrm>
          <a:prstGeom prst="roundRect">
            <a:avLst/>
          </a:prstGeom>
          <a:solidFill>
            <a:schemeClr val="accent2">
              <a:lumMod val="20000"/>
              <a:lumOff val="80000"/>
            </a:schemeClr>
          </a:solidFill>
          <a:ln w="3175">
            <a:solidFill>
              <a:schemeClr val="accent6">
                <a:lumMod val="50000"/>
              </a:schemeClr>
            </a:solidFill>
          </a:ln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2000" b="1" kern="1200">
                <a:solidFill>
                  <a:sysClr val="windowText" lastClr="000000"/>
                </a:solidFill>
                <a:effectLst/>
                <a:latin typeface="Nyala" panose="02000504070300020003" pitchFamily="2" charset="0"/>
                <a:ea typeface="+mn-ea"/>
                <a:cs typeface="+mn-cs"/>
              </a:rPr>
              <a:t>Promoción de la inversión privada</a:t>
            </a:r>
            <a:br>
              <a:rPr lang="es-BO" sz="2000" b="1" kern="1200">
                <a:solidFill>
                  <a:sysClr val="windowText" lastClr="000000"/>
                </a:solidFill>
                <a:effectLst/>
                <a:latin typeface="Nyala" panose="02000504070300020003" pitchFamily="2" charset="0"/>
                <a:ea typeface="+mn-ea"/>
                <a:cs typeface="+mn-cs"/>
              </a:rPr>
            </a:br>
            <a:r>
              <a:rPr lang="es-BO" sz="2000" b="1" kern="1200">
                <a:solidFill>
                  <a:sysClr val="windowText" lastClr="000000"/>
                </a:solidFill>
                <a:effectLst/>
                <a:latin typeface="Nyala" panose="02000504070300020003" pitchFamily="2" charset="0"/>
                <a:ea typeface="+mn-ea"/>
                <a:cs typeface="+mn-cs"/>
              </a:rPr>
              <a:t>en el departamento en el marco de</a:t>
            </a:r>
            <a:br>
              <a:rPr lang="es-BO" sz="2000" b="1" kern="1200">
                <a:solidFill>
                  <a:sysClr val="windowText" lastClr="000000"/>
                </a:solidFill>
                <a:effectLst/>
                <a:latin typeface="Nyala" panose="02000504070300020003" pitchFamily="2" charset="0"/>
                <a:ea typeface="+mn-ea"/>
                <a:cs typeface="+mn-cs"/>
              </a:rPr>
            </a:br>
            <a:r>
              <a:rPr lang="es-BO" sz="2000" b="1" kern="1200">
                <a:solidFill>
                  <a:sysClr val="windowText" lastClr="000000"/>
                </a:solidFill>
                <a:effectLst/>
                <a:latin typeface="Nyala" panose="02000504070300020003" pitchFamily="2" charset="0"/>
                <a:ea typeface="+mn-ea"/>
                <a:cs typeface="+mn-cs"/>
              </a:rPr>
              <a:t>las políticas económicas nacionales.</a:t>
            </a:r>
          </a:p>
          <a:p>
            <a:pPr algn="ctr"/>
            <a:r>
              <a:rPr lang="es-BO" sz="1800" b="1" kern="1200">
                <a:solidFill>
                  <a:sysClr val="windowText" lastClr="000000"/>
                </a:solidFill>
                <a:effectLst/>
                <a:latin typeface="Nyala" panose="02000504070300020003" pitchFamily="2" charset="0"/>
                <a:ea typeface="+mn-ea"/>
                <a:cs typeface="+mn-cs"/>
              </a:rPr>
              <a:t>(CPE, Art. 300. I.34)</a:t>
            </a:r>
            <a:r>
              <a:rPr lang="es-BO" sz="2000" b="1" kern="1200">
                <a:solidFill>
                  <a:sysClr val="windowText" lastClr="000000"/>
                </a:solidFill>
                <a:effectLst/>
                <a:latin typeface="Nyala" panose="02000504070300020003" pitchFamily="2" charset="0"/>
                <a:ea typeface="+mn-ea"/>
                <a:cs typeface="+mn-cs"/>
              </a:rPr>
              <a:t/>
            </a:r>
            <a:br>
              <a:rPr lang="es-BO" sz="2000" b="1" kern="1200">
                <a:solidFill>
                  <a:sysClr val="windowText" lastClr="000000"/>
                </a:solidFill>
                <a:effectLst/>
                <a:latin typeface="Nyala" panose="02000504070300020003" pitchFamily="2" charset="0"/>
                <a:ea typeface="+mn-ea"/>
                <a:cs typeface="+mn-cs"/>
              </a:rPr>
            </a:br>
            <a:endParaRPr lang="es-BO" sz="1800" b="1">
              <a:solidFill>
                <a:sysClr val="windowText" lastClr="000000"/>
              </a:solidFill>
              <a:latin typeface="Nyala" panose="02000504070300020003" pitchFamily="2" charset="0"/>
            </a:endParaRPr>
          </a:p>
        </xdr:txBody>
      </xdr:sp>
      <xdr:sp macro="" textlink="">
        <xdr:nvSpPr>
          <xdr:cNvPr id="10" name="Rectángulo redondeado 9"/>
          <xdr:cNvSpPr/>
        </xdr:nvSpPr>
        <xdr:spPr>
          <a:xfrm>
            <a:off x="3567438" y="672744"/>
            <a:ext cx="1983346" cy="396202"/>
          </a:xfrm>
          <a:prstGeom prst="roundRect">
            <a:avLst/>
          </a:prstGeom>
          <a:ln w="3175"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400" b="1">
                <a:latin typeface="Nyala" panose="02000504070300020003" pitchFamily="2" charset="0"/>
              </a:rPr>
              <a:t>Provisión de insumos</a:t>
            </a:r>
          </a:p>
        </xdr:txBody>
      </xdr:sp>
      <xdr:sp macro="" textlink="">
        <xdr:nvSpPr>
          <xdr:cNvPr id="11" name="Rectángulo redondeado 10"/>
          <xdr:cNvSpPr/>
        </xdr:nvSpPr>
        <xdr:spPr>
          <a:xfrm>
            <a:off x="5685990" y="672744"/>
            <a:ext cx="1983346" cy="396202"/>
          </a:xfrm>
          <a:prstGeom prst="roundRect">
            <a:avLst/>
          </a:prstGeom>
          <a:ln w="3175"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400" b="1">
                <a:latin typeface="Nyala" panose="02000504070300020003" pitchFamily="2" charset="0"/>
              </a:rPr>
              <a:t>Producción </a:t>
            </a:r>
          </a:p>
        </xdr:txBody>
      </xdr:sp>
      <xdr:sp macro="" textlink="">
        <xdr:nvSpPr>
          <xdr:cNvPr id="12" name="Rectángulo redondeado 11"/>
          <xdr:cNvSpPr/>
        </xdr:nvSpPr>
        <xdr:spPr>
          <a:xfrm>
            <a:off x="7903323" y="672744"/>
            <a:ext cx="1983346" cy="396202"/>
          </a:xfrm>
          <a:prstGeom prst="roundRect">
            <a:avLst/>
          </a:prstGeom>
          <a:ln w="3175"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400" b="1">
                <a:latin typeface="Nyala" panose="02000504070300020003" pitchFamily="2" charset="0"/>
              </a:rPr>
              <a:t>Beneficiado</a:t>
            </a:r>
          </a:p>
        </xdr:txBody>
      </xdr:sp>
      <xdr:sp macro="" textlink="">
        <xdr:nvSpPr>
          <xdr:cNvPr id="13" name="Rectángulo redondeado 12"/>
          <xdr:cNvSpPr/>
        </xdr:nvSpPr>
        <xdr:spPr>
          <a:xfrm>
            <a:off x="10064848" y="672744"/>
            <a:ext cx="1983346" cy="396202"/>
          </a:xfrm>
          <a:prstGeom prst="roundRect">
            <a:avLst/>
          </a:prstGeom>
          <a:ln w="3175"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400" b="1">
                <a:latin typeface="Nyala" panose="02000504070300020003" pitchFamily="2" charset="0"/>
              </a:rPr>
              <a:t>Comercialización</a:t>
            </a:r>
          </a:p>
        </xdr:txBody>
      </xdr:sp>
      <xdr:sp macro="" textlink="">
        <xdr:nvSpPr>
          <xdr:cNvPr id="14" name="Rectángulo redondeado 13">
            <a:hlinkClick xmlns:r="http://schemas.openxmlformats.org/officeDocument/2006/relationships" r:id="rId1"/>
          </xdr:cNvPr>
          <xdr:cNvSpPr/>
        </xdr:nvSpPr>
        <xdr:spPr>
          <a:xfrm>
            <a:off x="3602042" y="1157798"/>
            <a:ext cx="4067294" cy="310391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 w="3175">
            <a:solidFill>
              <a:schemeClr val="accent6"/>
            </a:solidFill>
          </a:ln>
          <a:effectLst>
            <a:glow rad="63500">
              <a:schemeClr val="accent6">
                <a:satMod val="175000"/>
                <a:alpha val="40000"/>
              </a:schemeClr>
            </a:glow>
          </a:effectLst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2400" b="1">
                <a:solidFill>
                  <a:schemeClr val="tx1"/>
                </a:solidFill>
                <a:latin typeface="Nyala" panose="02000504070300020003" pitchFamily="2" charset="0"/>
              </a:rPr>
              <a:t>Sanidad Vegetal - Hortalizas</a:t>
            </a:r>
          </a:p>
        </xdr:txBody>
      </xdr:sp>
      <xdr:sp macro="" textlink="">
        <xdr:nvSpPr>
          <xdr:cNvPr id="15" name="Rectángulo redondeado 14">
            <a:hlinkClick xmlns:r="http://schemas.openxmlformats.org/officeDocument/2006/relationships" r:id="rId2"/>
          </xdr:cNvPr>
          <xdr:cNvSpPr/>
        </xdr:nvSpPr>
        <xdr:spPr>
          <a:xfrm>
            <a:off x="3606101" y="1528880"/>
            <a:ext cx="4063235" cy="259593"/>
          </a:xfrm>
          <a:prstGeom prst="roundRect">
            <a:avLst/>
          </a:prstGeom>
          <a:solidFill>
            <a:sysClr val="window" lastClr="FFFFFF"/>
          </a:solidFill>
          <a:ln w="3175">
            <a:solidFill>
              <a:schemeClr val="accent6"/>
            </a:solidFill>
          </a:ln>
          <a:effectLst>
            <a:glow rad="63500">
              <a:schemeClr val="accent6">
                <a:satMod val="175000"/>
                <a:alpha val="40000"/>
              </a:schemeClr>
            </a:glow>
          </a:effectLst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2400" b="1">
                <a:solidFill>
                  <a:schemeClr val="tx1"/>
                </a:solidFill>
                <a:latin typeface="Nyala" panose="02000504070300020003" pitchFamily="2" charset="0"/>
              </a:rPr>
              <a:t>Vigilancia Fitosanitaria</a:t>
            </a:r>
          </a:p>
        </xdr:txBody>
      </xdr:sp>
      <xdr:sp macro="" textlink="">
        <xdr:nvSpPr>
          <xdr:cNvPr id="16" name="Rectángulo redondeado 15">
            <a:hlinkClick xmlns:r="http://schemas.openxmlformats.org/officeDocument/2006/relationships" r:id="rId3"/>
          </xdr:cNvPr>
          <xdr:cNvSpPr/>
        </xdr:nvSpPr>
        <xdr:spPr>
          <a:xfrm>
            <a:off x="3606101" y="1849164"/>
            <a:ext cx="4063235" cy="231599"/>
          </a:xfrm>
          <a:prstGeom prst="roundRect">
            <a:avLst/>
          </a:prstGeom>
          <a:ln w="3175">
            <a:solidFill>
              <a:schemeClr val="accent6"/>
            </a:solidFill>
          </a:ln>
          <a:effectLst>
            <a:glow rad="63500">
              <a:schemeClr val="accent6">
                <a:satMod val="175000"/>
                <a:alpha val="40000"/>
              </a:schemeClr>
            </a:glow>
          </a:effectLst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2000" b="1">
                <a:solidFill>
                  <a:schemeClr val="tx1"/>
                </a:solidFill>
                <a:latin typeface="Nyala" panose="02000504070300020003" pitchFamily="2" charset="0"/>
              </a:rPr>
              <a:t>Control de plagas y fertilización</a:t>
            </a:r>
          </a:p>
        </xdr:txBody>
      </xdr:sp>
      <xdr:sp macro="" textlink="">
        <xdr:nvSpPr>
          <xdr:cNvPr id="17" name="Rectángulo redondeado 16">
            <a:hlinkClick xmlns:r="http://schemas.openxmlformats.org/officeDocument/2006/relationships" r:id="rId4"/>
          </xdr:cNvPr>
          <xdr:cNvSpPr/>
        </xdr:nvSpPr>
        <xdr:spPr>
          <a:xfrm>
            <a:off x="3606099" y="2147669"/>
            <a:ext cx="1978052" cy="249095"/>
          </a:xfrm>
          <a:prstGeom prst="roundRect">
            <a:avLst/>
          </a:prstGeom>
          <a:ln w="3175">
            <a:solidFill>
              <a:schemeClr val="accent6"/>
            </a:solidFill>
          </a:ln>
          <a:effectLst>
            <a:glow rad="63500">
              <a:schemeClr val="accent6">
                <a:satMod val="175000"/>
                <a:alpha val="40000"/>
              </a:schemeClr>
            </a:glow>
          </a:effectLst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2000" b="1">
                <a:latin typeface="Nyala" panose="02000504070300020003" pitchFamily="2" charset="0"/>
              </a:rPr>
              <a:t>CP- Capacitación</a:t>
            </a:r>
          </a:p>
        </xdr:txBody>
      </xdr:sp>
      <xdr:sp macro="" textlink="">
        <xdr:nvSpPr>
          <xdr:cNvPr id="18" name="Rectángulo redondeado 17">
            <a:hlinkClick xmlns:r="http://schemas.openxmlformats.org/officeDocument/2006/relationships" r:id="rId5"/>
          </xdr:cNvPr>
          <xdr:cNvSpPr/>
        </xdr:nvSpPr>
        <xdr:spPr>
          <a:xfrm>
            <a:off x="5685990" y="2467954"/>
            <a:ext cx="1983345" cy="391156"/>
          </a:xfrm>
          <a:prstGeom prst="roundRect">
            <a:avLst/>
          </a:prstGeom>
          <a:solidFill>
            <a:schemeClr val="accent5">
              <a:lumMod val="20000"/>
              <a:lumOff val="80000"/>
            </a:schemeClr>
          </a:solidFill>
          <a:ln w="3175">
            <a:solidFill>
              <a:schemeClr val="accent5">
                <a:lumMod val="7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800" b="1">
                <a:latin typeface="Nyala" panose="02000504070300020003" pitchFamily="2" charset="0"/>
              </a:rPr>
              <a:t>infraestructura </a:t>
            </a:r>
            <a:r>
              <a:rPr lang="es-BO" sz="2000" b="1">
                <a:latin typeface="Nyala" panose="02000504070300020003" pitchFamily="2" charset="0"/>
              </a:rPr>
              <a:t>producción</a:t>
            </a:r>
            <a:r>
              <a:rPr lang="es-BO" sz="1800" b="1">
                <a:latin typeface="Nyala" panose="02000504070300020003" pitchFamily="2" charset="0"/>
              </a:rPr>
              <a:t> primaria</a:t>
            </a:r>
          </a:p>
        </xdr:txBody>
      </xdr:sp>
      <xdr:sp macro="" textlink="">
        <xdr:nvSpPr>
          <xdr:cNvPr id="19" name="Rectángulo redondeado 18">
            <a:hlinkClick xmlns:r="http://schemas.openxmlformats.org/officeDocument/2006/relationships" r:id="rId6"/>
          </xdr:cNvPr>
          <xdr:cNvSpPr/>
        </xdr:nvSpPr>
        <xdr:spPr>
          <a:xfrm>
            <a:off x="5537848" y="2929396"/>
            <a:ext cx="1204207" cy="242561"/>
          </a:xfrm>
          <a:prstGeom prst="roundRect">
            <a:avLst/>
          </a:prstGeom>
          <a:ln w="3175"/>
          <a:effectLst>
            <a:glow rad="63500">
              <a:schemeClr val="accent5">
                <a:satMod val="175000"/>
                <a:alpha val="40000"/>
              </a:schemeClr>
            </a:glow>
          </a:effectLst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800" b="1">
                <a:latin typeface="Nyala" panose="02000504070300020003" pitchFamily="2" charset="0"/>
              </a:rPr>
              <a:t>Carpas solares</a:t>
            </a:r>
          </a:p>
        </xdr:txBody>
      </xdr:sp>
      <xdr:sp macro="" textlink="">
        <xdr:nvSpPr>
          <xdr:cNvPr id="20" name="Rectángulo redondeado 19">
            <a:hlinkClick xmlns:r="http://schemas.openxmlformats.org/officeDocument/2006/relationships" r:id="rId7"/>
          </xdr:cNvPr>
          <xdr:cNvSpPr/>
        </xdr:nvSpPr>
        <xdr:spPr>
          <a:xfrm>
            <a:off x="5537847" y="3219329"/>
            <a:ext cx="1204207" cy="242561"/>
          </a:xfrm>
          <a:prstGeom prst="roundRect">
            <a:avLst/>
          </a:prstGeom>
          <a:ln w="3175"/>
          <a:effectLst>
            <a:glow rad="63500">
              <a:schemeClr val="accent5">
                <a:satMod val="175000"/>
                <a:alpha val="40000"/>
              </a:schemeClr>
            </a:glow>
          </a:effectLst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800" b="1">
                <a:latin typeface="Nyala" panose="02000504070300020003" pitchFamily="2" charset="0"/>
              </a:rPr>
              <a:t> Cisternas</a:t>
            </a:r>
          </a:p>
        </xdr:txBody>
      </xdr:sp>
      <xdr:sp macro="" textlink="">
        <xdr:nvSpPr>
          <xdr:cNvPr id="21" name="Rectángulo redondeado 20">
            <a:hlinkClick xmlns:r="http://schemas.openxmlformats.org/officeDocument/2006/relationships" r:id="rId8"/>
          </xdr:cNvPr>
          <xdr:cNvSpPr/>
        </xdr:nvSpPr>
        <xdr:spPr>
          <a:xfrm>
            <a:off x="6821496" y="2905714"/>
            <a:ext cx="1081827" cy="260156"/>
          </a:xfrm>
          <a:prstGeom prst="roundRect">
            <a:avLst/>
          </a:prstGeom>
          <a:ln w="3175"/>
          <a:effectLst>
            <a:glow rad="63500">
              <a:schemeClr val="accent5">
                <a:satMod val="175000"/>
                <a:alpha val="40000"/>
              </a:schemeClr>
            </a:glow>
          </a:effectLst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800" b="1">
                <a:latin typeface="Nyala" panose="02000504070300020003" pitchFamily="2" charset="0"/>
              </a:rPr>
              <a:t> Riego Asp.</a:t>
            </a:r>
          </a:p>
        </xdr:txBody>
      </xdr:sp>
      <xdr:sp macro="" textlink="">
        <xdr:nvSpPr>
          <xdr:cNvPr id="22" name="Rectángulo redondeado 21">
            <a:hlinkClick xmlns:r="http://schemas.openxmlformats.org/officeDocument/2006/relationships" r:id="rId9"/>
          </xdr:cNvPr>
          <xdr:cNvSpPr/>
        </xdr:nvSpPr>
        <xdr:spPr>
          <a:xfrm>
            <a:off x="6815023" y="3225440"/>
            <a:ext cx="1088300" cy="236450"/>
          </a:xfrm>
          <a:prstGeom prst="roundRect">
            <a:avLst/>
          </a:prstGeom>
          <a:ln w="3175"/>
          <a:effectLst>
            <a:glow rad="63500">
              <a:schemeClr val="accent5">
                <a:satMod val="175000"/>
                <a:alpha val="40000"/>
              </a:schemeClr>
            </a:glow>
          </a:effectLst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800" b="1">
                <a:latin typeface="Nyala" panose="02000504070300020003" pitchFamily="2" charset="0"/>
              </a:rPr>
              <a:t> Riego Goteo</a:t>
            </a:r>
          </a:p>
        </xdr:txBody>
      </xdr:sp>
      <xdr:sp macro="" textlink="">
        <xdr:nvSpPr>
          <xdr:cNvPr id="23" name="Rectángulo redondeado 22">
            <a:hlinkClick xmlns:r="http://schemas.openxmlformats.org/officeDocument/2006/relationships" r:id="rId10"/>
          </xdr:cNvPr>
          <xdr:cNvSpPr/>
        </xdr:nvSpPr>
        <xdr:spPr>
          <a:xfrm>
            <a:off x="7982764" y="2474879"/>
            <a:ext cx="1983345" cy="430835"/>
          </a:xfrm>
          <a:prstGeom prst="roundRect">
            <a:avLst/>
          </a:prstGeom>
          <a:solidFill>
            <a:srgbClr val="92D050"/>
          </a:solidFill>
          <a:ln w="3175"/>
          <a:effectLst>
            <a:glow rad="63500">
              <a:schemeClr val="accent3">
                <a:satMod val="175000"/>
                <a:alpha val="40000"/>
              </a:schemeClr>
            </a:glow>
          </a:effectLst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800" b="1">
                <a:latin typeface="Nyala" panose="02000504070300020003" pitchFamily="2" charset="0"/>
              </a:rPr>
              <a:t>infraestructura </a:t>
            </a:r>
            <a:r>
              <a:rPr lang="es-BO" sz="2000" b="1">
                <a:latin typeface="Nyala" panose="02000504070300020003" pitchFamily="2" charset="0"/>
              </a:rPr>
              <a:t>para procesamiento</a:t>
            </a:r>
            <a:endParaRPr lang="es-BO" sz="1800" b="1">
              <a:latin typeface="Nyala" panose="02000504070300020003" pitchFamily="2" charset="0"/>
            </a:endParaRPr>
          </a:p>
        </xdr:txBody>
      </xdr:sp>
      <xdr:sp macro="" textlink="">
        <xdr:nvSpPr>
          <xdr:cNvPr id="24" name="Rectángulo redondeado 23">
            <a:hlinkClick xmlns:r="http://schemas.openxmlformats.org/officeDocument/2006/relationships" r:id="rId11"/>
          </xdr:cNvPr>
          <xdr:cNvSpPr/>
        </xdr:nvSpPr>
        <xdr:spPr>
          <a:xfrm>
            <a:off x="7982765" y="2976302"/>
            <a:ext cx="654290" cy="470082"/>
          </a:xfrm>
          <a:prstGeom prst="roundRect">
            <a:avLst/>
          </a:prstGeom>
          <a:ln w="3175">
            <a:solidFill>
              <a:srgbClr val="92D050"/>
            </a:solidFill>
          </a:ln>
          <a:effectLst>
            <a:glow rad="63500">
              <a:schemeClr val="accent3">
                <a:satMod val="175000"/>
                <a:alpha val="40000"/>
              </a:schemeClr>
            </a:glo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800" b="1">
                <a:latin typeface="Nyala" panose="02000504070300020003" pitchFamily="2" charset="0"/>
              </a:rPr>
              <a:t>Infraes-tructura</a:t>
            </a:r>
          </a:p>
        </xdr:txBody>
      </xdr:sp>
      <xdr:sp macro="" textlink="">
        <xdr:nvSpPr>
          <xdr:cNvPr id="25" name="Rectángulo redondeado 24">
            <a:hlinkClick xmlns:r="http://schemas.openxmlformats.org/officeDocument/2006/relationships" r:id="rId12"/>
          </xdr:cNvPr>
          <xdr:cNvSpPr/>
        </xdr:nvSpPr>
        <xdr:spPr>
          <a:xfrm>
            <a:off x="10045550" y="4064394"/>
            <a:ext cx="2002644" cy="511446"/>
          </a:xfrm>
          <a:prstGeom prst="roundRect">
            <a:avLst/>
          </a:prstGeom>
          <a:ln w="3175"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2000" b="1">
                <a:latin typeface="Nyala" panose="02000504070300020003" pitchFamily="2" charset="0"/>
              </a:rPr>
              <a:t>Desarrollo de marca </a:t>
            </a:r>
          </a:p>
        </xdr:txBody>
      </xdr:sp>
      <xdr:sp macro="" textlink="">
        <xdr:nvSpPr>
          <xdr:cNvPr id="26" name="Rectángulo redondeado 25">
            <a:hlinkClick xmlns:r="http://schemas.openxmlformats.org/officeDocument/2006/relationships" r:id="rId13"/>
          </xdr:cNvPr>
          <xdr:cNvSpPr/>
        </xdr:nvSpPr>
        <xdr:spPr>
          <a:xfrm>
            <a:off x="10045550" y="3574272"/>
            <a:ext cx="2002644" cy="451857"/>
          </a:xfrm>
          <a:prstGeom prst="roundRect">
            <a:avLst/>
          </a:prstGeom>
          <a:solidFill>
            <a:schemeClr val="bg1">
              <a:lumMod val="85000"/>
            </a:schemeClr>
          </a:solidFill>
          <a:ln w="3175"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2000" b="1">
                <a:solidFill>
                  <a:schemeClr val="tx1"/>
                </a:solidFill>
                <a:latin typeface="Nyala" panose="02000504070300020003" pitchFamily="2" charset="0"/>
              </a:rPr>
              <a:t>Centro de mercadeo</a:t>
            </a:r>
          </a:p>
        </xdr:txBody>
      </xdr:sp>
      <xdr:sp macro="" textlink="">
        <xdr:nvSpPr>
          <xdr:cNvPr id="27" name="Rectángulo redondeado 26">
            <a:hlinkClick xmlns:r="http://schemas.openxmlformats.org/officeDocument/2006/relationships" r:id="rId14"/>
          </xdr:cNvPr>
          <xdr:cNvSpPr/>
        </xdr:nvSpPr>
        <xdr:spPr>
          <a:xfrm>
            <a:off x="3550253" y="4891895"/>
            <a:ext cx="8519420" cy="565532"/>
          </a:xfrm>
          <a:prstGeom prst="roundRect">
            <a:avLst/>
          </a:prstGeom>
          <a:solidFill>
            <a:schemeClr val="accent6">
              <a:lumMod val="40000"/>
              <a:lumOff val="60000"/>
            </a:schemeClr>
          </a:solidFill>
          <a:ln w="3175"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3200" b="1">
                <a:latin typeface="Nyala" panose="02000504070300020003" pitchFamily="2" charset="0"/>
              </a:rPr>
              <a:t>Asistencia técnica</a:t>
            </a:r>
          </a:p>
        </xdr:txBody>
      </xdr:sp>
      <xdr:sp macro="" textlink="">
        <xdr:nvSpPr>
          <xdr:cNvPr id="28" name="Rectángulo redondeado 27">
            <a:hlinkClick xmlns:r="http://schemas.openxmlformats.org/officeDocument/2006/relationships" r:id="rId15"/>
          </xdr:cNvPr>
          <xdr:cNvSpPr/>
        </xdr:nvSpPr>
        <xdr:spPr>
          <a:xfrm>
            <a:off x="3550253" y="5689175"/>
            <a:ext cx="1755843" cy="482058"/>
          </a:xfrm>
          <a:prstGeom prst="roundRect">
            <a:avLst/>
          </a:prstGeom>
          <a:solidFill>
            <a:schemeClr val="accent2">
              <a:lumMod val="20000"/>
              <a:lumOff val="80000"/>
            </a:schemeClr>
          </a:solidFill>
          <a:ln w="3175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800" b="1">
                <a:solidFill>
                  <a:schemeClr val="tx1"/>
                </a:solidFill>
                <a:latin typeface="Nyala" panose="02000504070300020003" pitchFamily="2" charset="0"/>
              </a:rPr>
              <a:t>Financiamiento de semilla - Hortalizas</a:t>
            </a:r>
          </a:p>
        </xdr:txBody>
      </xdr:sp>
      <xdr:sp macro="" textlink="">
        <xdr:nvSpPr>
          <xdr:cNvPr id="29" name="Rectángulo redondeado 28">
            <a:hlinkClick xmlns:r="http://schemas.openxmlformats.org/officeDocument/2006/relationships" r:id="rId16"/>
          </xdr:cNvPr>
          <xdr:cNvSpPr/>
        </xdr:nvSpPr>
        <xdr:spPr>
          <a:xfrm>
            <a:off x="3550252" y="6226277"/>
            <a:ext cx="1755843" cy="482058"/>
          </a:xfrm>
          <a:prstGeom prst="roundRect">
            <a:avLst/>
          </a:prstGeom>
          <a:ln w="3175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800" b="1">
                <a:solidFill>
                  <a:schemeClr val="tx1"/>
                </a:solidFill>
                <a:latin typeface="Nyala" panose="02000504070300020003" pitchFamily="2" charset="0"/>
              </a:rPr>
              <a:t>Semilla mejorada</a:t>
            </a:r>
          </a:p>
        </xdr:txBody>
      </xdr:sp>
    </xdr:grpSp>
    <xdr:clientData/>
  </xdr:twoCellAnchor>
  <xdr:twoCellAnchor>
    <xdr:from>
      <xdr:col>10</xdr:col>
      <xdr:colOff>754062</xdr:colOff>
      <xdr:row>3</xdr:row>
      <xdr:rowOff>79375</xdr:rowOff>
    </xdr:from>
    <xdr:to>
      <xdr:col>15</xdr:col>
      <xdr:colOff>123031</xdr:colOff>
      <xdr:row>3</xdr:row>
      <xdr:rowOff>383398</xdr:rowOff>
    </xdr:to>
    <xdr:sp macro="" textlink="">
      <xdr:nvSpPr>
        <xdr:cNvPr id="30" name="Rectángulo redondeado 16">
          <a:hlinkClick xmlns:r="http://schemas.openxmlformats.org/officeDocument/2006/relationships" r:id="rId17"/>
        </xdr:cNvPr>
        <xdr:cNvSpPr/>
      </xdr:nvSpPr>
      <xdr:spPr>
        <a:xfrm>
          <a:off x="8374062" y="3079750"/>
          <a:ext cx="3178969" cy="304023"/>
        </a:xfrm>
        <a:prstGeom prst="roundRect">
          <a:avLst/>
        </a:prstGeom>
        <a:ln>
          <a:solidFill>
            <a:schemeClr val="accent6"/>
          </a:solidFill>
        </a:ln>
        <a:effectLst>
          <a:glow rad="63500">
            <a:schemeClr val="accent6">
              <a:satMod val="175000"/>
              <a:alpha val="40000"/>
            </a:schemeClr>
          </a:glow>
        </a:effectLst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BO" sz="2000" b="1">
              <a:latin typeface="Nyala" panose="02000504070300020003" pitchFamily="2" charset="0"/>
            </a:rPr>
            <a:t>CP- Apoyo</a:t>
          </a:r>
          <a:r>
            <a:rPr lang="es-BO" sz="2000" b="1" baseline="0">
              <a:latin typeface="Nyala" panose="02000504070300020003" pitchFamily="2" charset="0"/>
            </a:rPr>
            <a:t> ferias</a:t>
          </a:r>
          <a:endParaRPr lang="es-BO" sz="2000" b="1">
            <a:latin typeface="Nyala" panose="02000504070300020003" pitchFamily="2" charset="0"/>
          </a:endParaRPr>
        </a:p>
      </xdr:txBody>
    </xdr:sp>
    <xdr:clientData/>
  </xdr:twoCellAnchor>
  <xdr:twoCellAnchor>
    <xdr:from>
      <xdr:col>17</xdr:col>
      <xdr:colOff>190501</xdr:colOff>
      <xdr:row>4</xdr:row>
      <xdr:rowOff>15875</xdr:rowOff>
    </xdr:from>
    <xdr:to>
      <xdr:col>18</xdr:col>
      <xdr:colOff>317501</xdr:colOff>
      <xdr:row>4</xdr:row>
      <xdr:rowOff>591871</xdr:rowOff>
    </xdr:to>
    <xdr:sp macro="" textlink="">
      <xdr:nvSpPr>
        <xdr:cNvPr id="32" name="Rectángulo redondeado 23">
          <a:hlinkClick xmlns:r="http://schemas.openxmlformats.org/officeDocument/2006/relationships" r:id="rId18"/>
        </xdr:cNvPr>
        <xdr:cNvSpPr/>
      </xdr:nvSpPr>
      <xdr:spPr>
        <a:xfrm>
          <a:off x="13144501" y="4095750"/>
          <a:ext cx="889000" cy="575996"/>
        </a:xfrm>
        <a:prstGeom prst="roundRect">
          <a:avLst/>
        </a:prstGeom>
        <a:ln w="3175">
          <a:solidFill>
            <a:srgbClr val="92D050"/>
          </a:solidFill>
        </a:ln>
        <a:effectLst>
          <a:glow rad="63500">
            <a:schemeClr val="accent3">
              <a:satMod val="175000"/>
              <a:alpha val="40000"/>
            </a:schemeClr>
          </a:glo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BO" sz="1800" b="1">
              <a:latin typeface="Nyala" panose="02000504070300020003" pitchFamily="2" charset="0"/>
            </a:rPr>
            <a:t>Maqui-naria</a:t>
          </a:r>
        </a:p>
      </xdr:txBody>
    </xdr:sp>
    <xdr:clientData/>
  </xdr:twoCellAnchor>
  <xdr:twoCellAnchor>
    <xdr:from>
      <xdr:col>18</xdr:col>
      <xdr:colOff>422275</xdr:colOff>
      <xdr:row>3</xdr:row>
      <xdr:rowOff>1073150</xdr:rowOff>
    </xdr:from>
    <xdr:to>
      <xdr:col>19</xdr:col>
      <xdr:colOff>635000</xdr:colOff>
      <xdr:row>4</xdr:row>
      <xdr:rowOff>569646</xdr:rowOff>
    </xdr:to>
    <xdr:sp macro="" textlink="">
      <xdr:nvSpPr>
        <xdr:cNvPr id="34" name="Rectángulo redondeado 23">
          <a:hlinkClick xmlns:r="http://schemas.openxmlformats.org/officeDocument/2006/relationships" r:id="rId19"/>
        </xdr:cNvPr>
        <xdr:cNvSpPr/>
      </xdr:nvSpPr>
      <xdr:spPr>
        <a:xfrm>
          <a:off x="14138275" y="4073525"/>
          <a:ext cx="974725" cy="575996"/>
        </a:xfrm>
        <a:prstGeom prst="roundRect">
          <a:avLst/>
        </a:prstGeom>
        <a:ln w="3175">
          <a:solidFill>
            <a:srgbClr val="92D050"/>
          </a:solidFill>
        </a:ln>
        <a:effectLst>
          <a:glow rad="63500">
            <a:schemeClr val="accent3">
              <a:satMod val="175000"/>
              <a:alpha val="40000"/>
            </a:schemeClr>
          </a:glo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s-BO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BO" sz="1800" b="1">
              <a:latin typeface="Nyala" panose="02000504070300020003" pitchFamily="2" charset="0"/>
            </a:rPr>
            <a:t>Ser.no per.</a:t>
          </a:r>
        </a:p>
      </xdr:txBody>
    </xdr:sp>
    <xdr:clientData/>
  </xdr:twoCellAnchor>
  <xdr:twoCellAnchor>
    <xdr:from>
      <xdr:col>23</xdr:col>
      <xdr:colOff>63500</xdr:colOff>
      <xdr:row>0</xdr:row>
      <xdr:rowOff>0</xdr:rowOff>
    </xdr:from>
    <xdr:to>
      <xdr:col>24</xdr:col>
      <xdr:colOff>476250</xdr:colOff>
      <xdr:row>1</xdr:row>
      <xdr:rowOff>127000</xdr:rowOff>
    </xdr:to>
    <xdr:sp macro="" textlink="">
      <xdr:nvSpPr>
        <xdr:cNvPr id="36" name="35 Flecha derecha">
          <a:hlinkClick xmlns:r="http://schemas.openxmlformats.org/officeDocument/2006/relationships" r:id="rId20"/>
        </xdr:cNvPr>
        <xdr:cNvSpPr/>
      </xdr:nvSpPr>
      <xdr:spPr>
        <a:xfrm>
          <a:off x="17589500" y="0"/>
          <a:ext cx="1174750" cy="69850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600" b="1"/>
            <a:t>TOTAL</a:t>
          </a:r>
        </a:p>
      </xdr:txBody>
    </xdr:sp>
    <xdr:clientData/>
  </xdr:twoCellAnchor>
  <xdr:twoCellAnchor>
    <xdr:from>
      <xdr:col>4</xdr:col>
      <xdr:colOff>634999</xdr:colOff>
      <xdr:row>0</xdr:row>
      <xdr:rowOff>0</xdr:rowOff>
    </xdr:from>
    <xdr:to>
      <xdr:col>6</xdr:col>
      <xdr:colOff>238124</xdr:colOff>
      <xdr:row>1</xdr:row>
      <xdr:rowOff>95250</xdr:rowOff>
    </xdr:to>
    <xdr:sp macro="" textlink="">
      <xdr:nvSpPr>
        <xdr:cNvPr id="37" name="36 Flecha izquierda">
          <a:hlinkClick xmlns:r="http://schemas.openxmlformats.org/officeDocument/2006/relationships" r:id="rId21"/>
        </xdr:cNvPr>
        <xdr:cNvSpPr/>
      </xdr:nvSpPr>
      <xdr:spPr>
        <a:xfrm>
          <a:off x="3682999" y="0"/>
          <a:ext cx="1127125" cy="666750"/>
        </a:xfrm>
        <a:prstGeom prst="lef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1732189</xdr:colOff>
      <xdr:row>0</xdr:row>
      <xdr:rowOff>196263</xdr:rowOff>
    </xdr:from>
    <xdr:to>
      <xdr:col>5</xdr:col>
      <xdr:colOff>1010196</xdr:colOff>
      <xdr:row>3</xdr:row>
      <xdr:rowOff>81643</xdr:rowOff>
    </xdr:to>
    <xdr:grpSp>
      <xdr:nvGrpSpPr>
        <xdr:cNvPr id="2" name="Grupo 1"/>
        <xdr:cNvGrpSpPr/>
      </xdr:nvGrpSpPr>
      <xdr:grpSpPr>
        <a:xfrm>
          <a:off x="3256189" y="196263"/>
          <a:ext cx="4938578" cy="1273309"/>
          <a:chOff x="1429555" y="2356833"/>
          <a:chExt cx="6207616" cy="2229975"/>
        </a:xfrm>
        <a:effectLst/>
      </xdr:grpSpPr>
      <xdr:sp macro="" textlink="">
        <xdr:nvSpPr>
          <xdr:cNvPr id="4" name="Flecha izquierda 3">
            <a:hlinkClick xmlns:r="http://schemas.openxmlformats.org/officeDocument/2006/relationships" r:id="rId1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6" name="Flecha abajo 5">
            <a:hlinkClick xmlns:r="http://schemas.openxmlformats.org/officeDocument/2006/relationships" r:id="rId2"/>
          </xdr:cNvPr>
          <xdr:cNvSpPr/>
        </xdr:nvSpPr>
        <xdr:spPr>
          <a:xfrm>
            <a:off x="6001553" y="3400024"/>
            <a:ext cx="1635618" cy="1186784"/>
          </a:xfrm>
          <a:prstGeom prst="down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ABAJO</a:t>
            </a:r>
          </a:p>
        </xdr:txBody>
      </xdr:sp>
      <xdr:sp macro="" textlink="">
        <xdr:nvSpPr>
          <xdr:cNvPr id="7" name="Rectángulo redondeado 6">
            <a:hlinkClick xmlns:r="http://schemas.openxmlformats.org/officeDocument/2006/relationships" r:id="rId3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</xdr:grpSp>
    <xdr:clientData/>
  </xdr:twoCellAnchor>
  <xdr:twoCellAnchor>
    <xdr:from>
      <xdr:col>2</xdr:col>
      <xdr:colOff>1714500</xdr:colOff>
      <xdr:row>22</xdr:row>
      <xdr:rowOff>176893</xdr:rowOff>
    </xdr:from>
    <xdr:to>
      <xdr:col>5</xdr:col>
      <xdr:colOff>992508</xdr:colOff>
      <xdr:row>27</xdr:row>
      <xdr:rowOff>108857</xdr:rowOff>
    </xdr:to>
    <xdr:grpSp>
      <xdr:nvGrpSpPr>
        <xdr:cNvPr id="9" name="Grupo 8"/>
        <xdr:cNvGrpSpPr/>
      </xdr:nvGrpSpPr>
      <xdr:grpSpPr>
        <a:xfrm>
          <a:off x="3238500" y="10123714"/>
          <a:ext cx="4938579" cy="1156607"/>
          <a:chOff x="1429555" y="1159096"/>
          <a:chExt cx="6207616" cy="2240926"/>
        </a:xfrm>
        <a:effectLst/>
      </xdr:grpSpPr>
      <xdr:sp macro="" textlink="">
        <xdr:nvSpPr>
          <xdr:cNvPr id="11" name="Flecha izquierda 10">
            <a:hlinkClick xmlns:r="http://schemas.openxmlformats.org/officeDocument/2006/relationships" r:id="rId4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12" name="Flecha arriba 11">
            <a:hlinkClick xmlns:r="http://schemas.openxmlformats.org/officeDocument/2006/relationships" r:id="rId5"/>
          </xdr:cNvPr>
          <xdr:cNvSpPr/>
        </xdr:nvSpPr>
        <xdr:spPr>
          <a:xfrm>
            <a:off x="5847008" y="1159096"/>
            <a:ext cx="1790163" cy="1184857"/>
          </a:xfrm>
          <a:prstGeom prst="up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ARRIBA</a:t>
            </a:r>
          </a:p>
        </xdr:txBody>
      </xdr:sp>
      <xdr:sp macro="" textlink="">
        <xdr:nvSpPr>
          <xdr:cNvPr id="14" name="Rectángulo redondeado 13">
            <a:hlinkClick xmlns:r="http://schemas.openxmlformats.org/officeDocument/2006/relationships" r:id="rId6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2521742</xdr:colOff>
      <xdr:row>0</xdr:row>
      <xdr:rowOff>275856</xdr:rowOff>
    </xdr:from>
    <xdr:to>
      <xdr:col>17</xdr:col>
      <xdr:colOff>66025</xdr:colOff>
      <xdr:row>3</xdr:row>
      <xdr:rowOff>19265</xdr:rowOff>
    </xdr:to>
    <xdr:grpSp>
      <xdr:nvGrpSpPr>
        <xdr:cNvPr id="9" name="Grupo 8"/>
        <xdr:cNvGrpSpPr/>
      </xdr:nvGrpSpPr>
      <xdr:grpSpPr>
        <a:xfrm>
          <a:off x="10341767" y="275856"/>
          <a:ext cx="6164408" cy="743534"/>
          <a:chOff x="1429555" y="2356833"/>
          <a:chExt cx="10264463" cy="2253804"/>
        </a:xfrm>
        <a:effectLst/>
      </xdr:grpSpPr>
      <xdr:sp macro="" textlink="">
        <xdr:nvSpPr>
          <xdr:cNvPr id="10" name="Flecha derecha 9"/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11" name="Flecha izquierda 10">
            <a:hlinkClick xmlns:r="http://schemas.openxmlformats.org/officeDocument/2006/relationships" r:id="rId1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13" name="Flecha abajo 12">
            <a:hlinkClick xmlns:r="http://schemas.openxmlformats.org/officeDocument/2006/relationships" r:id="rId2"/>
          </xdr:cNvPr>
          <xdr:cNvSpPr/>
        </xdr:nvSpPr>
        <xdr:spPr>
          <a:xfrm>
            <a:off x="6001552" y="3400022"/>
            <a:ext cx="1635619" cy="1210615"/>
          </a:xfrm>
          <a:prstGeom prst="down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ABAJO</a:t>
            </a:r>
          </a:p>
        </xdr:txBody>
      </xdr:sp>
      <xdr:sp macro="" textlink="">
        <xdr:nvSpPr>
          <xdr:cNvPr id="14" name="Rectángulo redondeado 13">
            <a:hlinkClick xmlns:r="http://schemas.openxmlformats.org/officeDocument/2006/relationships" r:id="rId3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15" name="Rectángulo redondeado 14"/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  <xdr:twoCellAnchor>
    <xdr:from>
      <xdr:col>11</xdr:col>
      <xdr:colOff>697057</xdr:colOff>
      <xdr:row>33</xdr:row>
      <xdr:rowOff>159110</xdr:rowOff>
    </xdr:from>
    <xdr:to>
      <xdr:col>18</xdr:col>
      <xdr:colOff>622589</xdr:colOff>
      <xdr:row>36</xdr:row>
      <xdr:rowOff>63675</xdr:rowOff>
    </xdr:to>
    <xdr:grpSp>
      <xdr:nvGrpSpPr>
        <xdr:cNvPr id="23" name="Grupo 22"/>
        <xdr:cNvGrpSpPr/>
      </xdr:nvGrpSpPr>
      <xdr:grpSpPr>
        <a:xfrm>
          <a:off x="11927032" y="12046310"/>
          <a:ext cx="6164407" cy="685615"/>
          <a:chOff x="1429555" y="1159096"/>
          <a:chExt cx="10264463" cy="2240927"/>
        </a:xfrm>
        <a:effectLst/>
      </xdr:grpSpPr>
      <xdr:sp macro="" textlink="">
        <xdr:nvSpPr>
          <xdr:cNvPr id="24" name="Flecha derecha 23">
            <a:hlinkClick xmlns:r="http://schemas.openxmlformats.org/officeDocument/2006/relationships" r:id="rId4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25" name="Flecha izquierda 24">
            <a:hlinkClick xmlns:r="http://schemas.openxmlformats.org/officeDocument/2006/relationships" r:id="rId5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26" name="Flecha arriba 25">
            <a:hlinkClick xmlns:r="http://schemas.openxmlformats.org/officeDocument/2006/relationships" r:id="rId6"/>
          </xdr:cNvPr>
          <xdr:cNvSpPr/>
        </xdr:nvSpPr>
        <xdr:spPr>
          <a:xfrm>
            <a:off x="5847007" y="1159096"/>
            <a:ext cx="1790163" cy="1159921"/>
          </a:xfrm>
          <a:prstGeom prst="up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ARRIBA</a:t>
            </a:r>
          </a:p>
        </xdr:txBody>
      </xdr:sp>
      <xdr:sp macro="" textlink="">
        <xdr:nvSpPr>
          <xdr:cNvPr id="28" name="Rectángulo redondeado 27">
            <a:hlinkClick xmlns:r="http://schemas.openxmlformats.org/officeDocument/2006/relationships" r:id="rId7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29" name="Rectángulo redondeado 28">
            <a:hlinkClick xmlns:r="http://schemas.openxmlformats.org/officeDocument/2006/relationships" r:id="rId8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1079500</xdr:colOff>
      <xdr:row>0</xdr:row>
      <xdr:rowOff>193597</xdr:rowOff>
    </xdr:from>
    <xdr:to>
      <xdr:col>8</xdr:col>
      <xdr:colOff>1774032</xdr:colOff>
      <xdr:row>3</xdr:row>
      <xdr:rowOff>95250</xdr:rowOff>
    </xdr:to>
    <xdr:grpSp>
      <xdr:nvGrpSpPr>
        <xdr:cNvPr id="2" name="Grupo 1"/>
        <xdr:cNvGrpSpPr/>
      </xdr:nvGrpSpPr>
      <xdr:grpSpPr>
        <a:xfrm>
          <a:off x="3069167" y="193597"/>
          <a:ext cx="6229615" cy="981153"/>
          <a:chOff x="1429555" y="2356833"/>
          <a:chExt cx="10264463" cy="2253804"/>
        </a:xfrm>
        <a:effectLst/>
      </xdr:grpSpPr>
      <xdr:sp macro="" textlink="">
        <xdr:nvSpPr>
          <xdr:cNvPr id="3" name="Flecha derecha 2">
            <a:hlinkClick xmlns:r="http://schemas.openxmlformats.org/officeDocument/2006/relationships" r:id="rId1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4" name="Flecha izquierda 3">
            <a:hlinkClick xmlns:r="http://schemas.openxmlformats.org/officeDocument/2006/relationships" r:id="rId2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6" name="Flecha abajo 5">
            <a:hlinkClick xmlns:r="http://schemas.openxmlformats.org/officeDocument/2006/relationships" r:id="rId3"/>
          </xdr:cNvPr>
          <xdr:cNvSpPr/>
        </xdr:nvSpPr>
        <xdr:spPr>
          <a:xfrm>
            <a:off x="6001552" y="3400022"/>
            <a:ext cx="1635619" cy="1210615"/>
          </a:xfrm>
          <a:prstGeom prst="down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ABAJO</a:t>
            </a:r>
          </a:p>
        </xdr:txBody>
      </xdr:sp>
      <xdr:sp macro="" textlink="">
        <xdr:nvSpPr>
          <xdr:cNvPr id="7" name="Rectángulo redondeado 6">
            <a:hlinkClick xmlns:r="http://schemas.openxmlformats.org/officeDocument/2006/relationships" r:id="rId4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8" name="Rectángulo redondeado 7">
            <a:hlinkClick xmlns:r="http://schemas.openxmlformats.org/officeDocument/2006/relationships" r:id="rId5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  <xdr:twoCellAnchor>
    <xdr:from>
      <xdr:col>4</xdr:col>
      <xdr:colOff>79375</xdr:colOff>
      <xdr:row>56</xdr:row>
      <xdr:rowOff>166687</xdr:rowOff>
    </xdr:from>
    <xdr:to>
      <xdr:col>9</xdr:col>
      <xdr:colOff>580737</xdr:colOff>
      <xdr:row>60</xdr:row>
      <xdr:rowOff>134701</xdr:rowOff>
    </xdr:to>
    <xdr:grpSp>
      <xdr:nvGrpSpPr>
        <xdr:cNvPr id="9" name="Grupo 8"/>
        <xdr:cNvGrpSpPr/>
      </xdr:nvGrpSpPr>
      <xdr:grpSpPr>
        <a:xfrm>
          <a:off x="3857625" y="13311187"/>
          <a:ext cx="6163445" cy="888764"/>
          <a:chOff x="1429555" y="1159096"/>
          <a:chExt cx="10264463" cy="2240927"/>
        </a:xfrm>
        <a:effectLst/>
      </xdr:grpSpPr>
      <xdr:sp macro="" textlink="">
        <xdr:nvSpPr>
          <xdr:cNvPr id="10" name="Flecha derecha 9">
            <a:hlinkClick xmlns:r="http://schemas.openxmlformats.org/officeDocument/2006/relationships" r:id="rId6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11" name="Flecha izquierda 10">
            <a:hlinkClick xmlns:r="http://schemas.openxmlformats.org/officeDocument/2006/relationships" r:id="rId7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12" name="Flecha arriba 11">
            <a:hlinkClick xmlns:r="http://schemas.openxmlformats.org/officeDocument/2006/relationships" r:id="rId8"/>
          </xdr:cNvPr>
          <xdr:cNvSpPr/>
        </xdr:nvSpPr>
        <xdr:spPr>
          <a:xfrm>
            <a:off x="5847008" y="1159096"/>
            <a:ext cx="1790163" cy="1184857"/>
          </a:xfrm>
          <a:prstGeom prst="up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ARRIBA</a:t>
            </a:r>
          </a:p>
        </xdr:txBody>
      </xdr:sp>
      <xdr:sp macro="" textlink="">
        <xdr:nvSpPr>
          <xdr:cNvPr id="14" name="Rectángulo redondeado 13">
            <a:hlinkClick xmlns:r="http://schemas.openxmlformats.org/officeDocument/2006/relationships" r:id="rId9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15" name="Rectángulo redondeado 14">
            <a:hlinkClick xmlns:r="http://schemas.openxmlformats.org/officeDocument/2006/relationships" r:id="rId10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111125</xdr:colOff>
      <xdr:row>0</xdr:row>
      <xdr:rowOff>333376</xdr:rowOff>
    </xdr:from>
    <xdr:to>
      <xdr:col>8</xdr:col>
      <xdr:colOff>1842799</xdr:colOff>
      <xdr:row>3</xdr:row>
      <xdr:rowOff>166687</xdr:rowOff>
    </xdr:to>
    <xdr:grpSp>
      <xdr:nvGrpSpPr>
        <xdr:cNvPr id="2" name="Grupo 1"/>
        <xdr:cNvGrpSpPr/>
      </xdr:nvGrpSpPr>
      <xdr:grpSpPr>
        <a:xfrm>
          <a:off x="2992438" y="333376"/>
          <a:ext cx="6172705" cy="1333499"/>
          <a:chOff x="1429555" y="2356833"/>
          <a:chExt cx="10264463" cy="2253804"/>
        </a:xfrm>
        <a:effectLst/>
      </xdr:grpSpPr>
      <xdr:sp macro="" textlink="">
        <xdr:nvSpPr>
          <xdr:cNvPr id="3" name="Flecha derecha 2">
            <a:hlinkClick xmlns:r="http://schemas.openxmlformats.org/officeDocument/2006/relationships" r:id="rId1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4" name="Flecha izquierda 3">
            <a:hlinkClick xmlns:r="http://schemas.openxmlformats.org/officeDocument/2006/relationships" r:id="rId2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6" name="Flecha abajo 5">
            <a:hlinkClick xmlns:r="http://schemas.openxmlformats.org/officeDocument/2006/relationships" r:id="rId3"/>
          </xdr:cNvPr>
          <xdr:cNvSpPr/>
        </xdr:nvSpPr>
        <xdr:spPr>
          <a:xfrm>
            <a:off x="6001552" y="3400022"/>
            <a:ext cx="1635619" cy="1210615"/>
          </a:xfrm>
          <a:prstGeom prst="down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ABAJO</a:t>
            </a:r>
          </a:p>
        </xdr:txBody>
      </xdr:sp>
      <xdr:sp macro="" textlink="">
        <xdr:nvSpPr>
          <xdr:cNvPr id="7" name="Rectángulo redondeado 6">
            <a:hlinkClick xmlns:r="http://schemas.openxmlformats.org/officeDocument/2006/relationships" r:id="rId4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8" name="Rectángulo redondeado 7">
            <a:hlinkClick xmlns:r="http://schemas.openxmlformats.org/officeDocument/2006/relationships" r:id="rId5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  <xdr:twoCellAnchor>
    <xdr:from>
      <xdr:col>4</xdr:col>
      <xdr:colOff>71438</xdr:colOff>
      <xdr:row>33</xdr:row>
      <xdr:rowOff>23812</xdr:rowOff>
    </xdr:from>
    <xdr:to>
      <xdr:col>10</xdr:col>
      <xdr:colOff>273844</xdr:colOff>
      <xdr:row>37</xdr:row>
      <xdr:rowOff>9152</xdr:rowOff>
    </xdr:to>
    <xdr:grpSp>
      <xdr:nvGrpSpPr>
        <xdr:cNvPr id="16" name="Grupo 15"/>
        <xdr:cNvGrpSpPr/>
      </xdr:nvGrpSpPr>
      <xdr:grpSpPr>
        <a:xfrm>
          <a:off x="4643438" y="13025437"/>
          <a:ext cx="6036469" cy="842590"/>
          <a:chOff x="1429555" y="1159096"/>
          <a:chExt cx="10264463" cy="2240927"/>
        </a:xfrm>
        <a:effectLst/>
      </xdr:grpSpPr>
      <xdr:sp macro="" textlink="">
        <xdr:nvSpPr>
          <xdr:cNvPr id="17" name="Flecha derecha 16">
            <a:hlinkClick xmlns:r="http://schemas.openxmlformats.org/officeDocument/2006/relationships" r:id="rId6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18" name="Flecha izquierda 17">
            <a:hlinkClick xmlns:r="http://schemas.openxmlformats.org/officeDocument/2006/relationships" r:id="rId7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19" name="Flecha arriba 18">
            <a:hlinkClick xmlns:r="http://schemas.openxmlformats.org/officeDocument/2006/relationships" r:id="rId8"/>
          </xdr:cNvPr>
          <xdr:cNvSpPr/>
        </xdr:nvSpPr>
        <xdr:spPr>
          <a:xfrm>
            <a:off x="5847008" y="1159096"/>
            <a:ext cx="1790163" cy="1184857"/>
          </a:xfrm>
          <a:prstGeom prst="up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ARRIBA</a:t>
            </a:r>
          </a:p>
        </xdr:txBody>
      </xdr:sp>
      <xdr:sp macro="" textlink="">
        <xdr:nvSpPr>
          <xdr:cNvPr id="21" name="Rectángulo redondeado 20">
            <a:hlinkClick xmlns:r="http://schemas.openxmlformats.org/officeDocument/2006/relationships" r:id="rId9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22" name="Rectángulo redondeado 21">
            <a:hlinkClick xmlns:r="http://schemas.openxmlformats.org/officeDocument/2006/relationships" r:id="rId10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476249</xdr:colOff>
      <xdr:row>0</xdr:row>
      <xdr:rowOff>236037</xdr:rowOff>
    </xdr:from>
    <xdr:to>
      <xdr:col>12</xdr:col>
      <xdr:colOff>488156</xdr:colOff>
      <xdr:row>3</xdr:row>
      <xdr:rowOff>166687</xdr:rowOff>
    </xdr:to>
    <xdr:grpSp>
      <xdr:nvGrpSpPr>
        <xdr:cNvPr id="2" name="Grupo 1"/>
        <xdr:cNvGrpSpPr/>
      </xdr:nvGrpSpPr>
      <xdr:grpSpPr>
        <a:xfrm>
          <a:off x="3476624" y="236037"/>
          <a:ext cx="6179345" cy="1002213"/>
          <a:chOff x="1429555" y="2356833"/>
          <a:chExt cx="10264463" cy="2253804"/>
        </a:xfrm>
        <a:effectLst/>
      </xdr:grpSpPr>
      <xdr:sp macro="" textlink="">
        <xdr:nvSpPr>
          <xdr:cNvPr id="3" name="Flecha derecha 2">
            <a:hlinkClick xmlns:r="http://schemas.openxmlformats.org/officeDocument/2006/relationships" r:id="rId1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4" name="Flecha izquierda 3">
            <a:hlinkClick xmlns:r="http://schemas.openxmlformats.org/officeDocument/2006/relationships" r:id="rId2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6" name="Flecha abajo 5">
            <a:hlinkClick xmlns:r="http://schemas.openxmlformats.org/officeDocument/2006/relationships" r:id="rId3"/>
          </xdr:cNvPr>
          <xdr:cNvSpPr/>
        </xdr:nvSpPr>
        <xdr:spPr>
          <a:xfrm>
            <a:off x="6001552" y="3400022"/>
            <a:ext cx="1635619" cy="1210615"/>
          </a:xfrm>
          <a:prstGeom prst="down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ABAJO</a:t>
            </a:r>
          </a:p>
        </xdr:txBody>
      </xdr:sp>
      <xdr:sp macro="" textlink="">
        <xdr:nvSpPr>
          <xdr:cNvPr id="7" name="Rectángulo redondeado 6">
            <a:hlinkClick xmlns:r="http://schemas.openxmlformats.org/officeDocument/2006/relationships" r:id="rId4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8" name="Rectángulo redondeado 7">
            <a:hlinkClick xmlns:r="http://schemas.openxmlformats.org/officeDocument/2006/relationships" r:id="rId5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  <xdr:twoCellAnchor>
    <xdr:from>
      <xdr:col>7</xdr:col>
      <xdr:colOff>488156</xdr:colOff>
      <xdr:row>44</xdr:row>
      <xdr:rowOff>202406</xdr:rowOff>
    </xdr:from>
    <xdr:to>
      <xdr:col>15</xdr:col>
      <xdr:colOff>381000</xdr:colOff>
      <xdr:row>49</xdr:row>
      <xdr:rowOff>107156</xdr:rowOff>
    </xdr:to>
    <xdr:grpSp>
      <xdr:nvGrpSpPr>
        <xdr:cNvPr id="16" name="Grupo 15"/>
        <xdr:cNvGrpSpPr/>
      </xdr:nvGrpSpPr>
      <xdr:grpSpPr>
        <a:xfrm>
          <a:off x="5441156" y="15990094"/>
          <a:ext cx="6036469" cy="1131093"/>
          <a:chOff x="1429555" y="1159096"/>
          <a:chExt cx="10264463" cy="2240927"/>
        </a:xfrm>
        <a:effectLst/>
      </xdr:grpSpPr>
      <xdr:sp macro="" textlink="">
        <xdr:nvSpPr>
          <xdr:cNvPr id="17" name="Flecha derecha 16">
            <a:hlinkClick xmlns:r="http://schemas.openxmlformats.org/officeDocument/2006/relationships" r:id="rId6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18" name="Flecha izquierda 17">
            <a:hlinkClick xmlns:r="http://schemas.openxmlformats.org/officeDocument/2006/relationships" r:id="rId7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19" name="Flecha arriba 18">
            <a:hlinkClick xmlns:r="http://schemas.openxmlformats.org/officeDocument/2006/relationships" r:id="rId8"/>
          </xdr:cNvPr>
          <xdr:cNvSpPr/>
        </xdr:nvSpPr>
        <xdr:spPr>
          <a:xfrm>
            <a:off x="5847008" y="1159096"/>
            <a:ext cx="1790163" cy="1184857"/>
          </a:xfrm>
          <a:prstGeom prst="up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ARRIBA</a:t>
            </a:r>
          </a:p>
        </xdr:txBody>
      </xdr:sp>
      <xdr:sp macro="" textlink="">
        <xdr:nvSpPr>
          <xdr:cNvPr id="21" name="Rectángulo redondeado 20">
            <a:hlinkClick xmlns:r="http://schemas.openxmlformats.org/officeDocument/2006/relationships" r:id="rId9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22" name="Rectángulo redondeado 21">
            <a:hlinkClick xmlns:r="http://schemas.openxmlformats.org/officeDocument/2006/relationships" r:id="rId10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518583</xdr:colOff>
      <xdr:row>0</xdr:row>
      <xdr:rowOff>196349</xdr:rowOff>
    </xdr:from>
    <xdr:to>
      <xdr:col>10</xdr:col>
      <xdr:colOff>977635</xdr:colOff>
      <xdr:row>3</xdr:row>
      <xdr:rowOff>116417</xdr:rowOff>
    </xdr:to>
    <xdr:grpSp>
      <xdr:nvGrpSpPr>
        <xdr:cNvPr id="2" name="Grupo 1"/>
        <xdr:cNvGrpSpPr/>
      </xdr:nvGrpSpPr>
      <xdr:grpSpPr>
        <a:xfrm>
          <a:off x="4328583" y="196349"/>
          <a:ext cx="6054990" cy="1098787"/>
          <a:chOff x="1429555" y="2356833"/>
          <a:chExt cx="10264463" cy="2253804"/>
        </a:xfrm>
        <a:effectLst/>
      </xdr:grpSpPr>
      <xdr:sp macro="" textlink="">
        <xdr:nvSpPr>
          <xdr:cNvPr id="3" name="Flecha derecha 2">
            <a:hlinkClick xmlns:r="http://schemas.openxmlformats.org/officeDocument/2006/relationships" r:id="rId1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4" name="Flecha izquierda 3">
            <a:hlinkClick xmlns:r="http://schemas.openxmlformats.org/officeDocument/2006/relationships" r:id="rId2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6" name="Flecha abajo 5">
            <a:hlinkClick xmlns:r="http://schemas.openxmlformats.org/officeDocument/2006/relationships" r:id="rId3"/>
          </xdr:cNvPr>
          <xdr:cNvSpPr/>
        </xdr:nvSpPr>
        <xdr:spPr>
          <a:xfrm>
            <a:off x="6001552" y="3400022"/>
            <a:ext cx="1635619" cy="1210615"/>
          </a:xfrm>
          <a:prstGeom prst="down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ABAJO</a:t>
            </a:r>
          </a:p>
        </xdr:txBody>
      </xdr:sp>
      <xdr:sp macro="" textlink="">
        <xdr:nvSpPr>
          <xdr:cNvPr id="7" name="Rectángulo redondeado 6">
            <a:hlinkClick xmlns:r="http://schemas.openxmlformats.org/officeDocument/2006/relationships" r:id="rId4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8" name="Rectángulo redondeado 7">
            <a:hlinkClick xmlns:r="http://schemas.openxmlformats.org/officeDocument/2006/relationships" r:id="rId5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  <xdr:twoCellAnchor>
    <xdr:from>
      <xdr:col>7</xdr:col>
      <xdr:colOff>1026583</xdr:colOff>
      <xdr:row>18</xdr:row>
      <xdr:rowOff>95250</xdr:rowOff>
    </xdr:from>
    <xdr:to>
      <xdr:col>12</xdr:col>
      <xdr:colOff>543719</xdr:colOff>
      <xdr:row>24</xdr:row>
      <xdr:rowOff>158750</xdr:rowOff>
    </xdr:to>
    <xdr:grpSp>
      <xdr:nvGrpSpPr>
        <xdr:cNvPr id="23" name="Grupo 22"/>
        <xdr:cNvGrpSpPr/>
      </xdr:nvGrpSpPr>
      <xdr:grpSpPr>
        <a:xfrm>
          <a:off x="6039114" y="6762750"/>
          <a:ext cx="6053668" cy="1063625"/>
          <a:chOff x="1429555" y="1159096"/>
          <a:chExt cx="10264463" cy="2240927"/>
        </a:xfrm>
        <a:effectLst/>
      </xdr:grpSpPr>
      <xdr:sp macro="" textlink="">
        <xdr:nvSpPr>
          <xdr:cNvPr id="24" name="Flecha derecha 23">
            <a:hlinkClick xmlns:r="http://schemas.openxmlformats.org/officeDocument/2006/relationships" r:id="rId6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25" name="Flecha izquierda 24">
            <a:hlinkClick xmlns:r="http://schemas.openxmlformats.org/officeDocument/2006/relationships" r:id="rId7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26" name="Flecha arriba 25">
            <a:hlinkClick xmlns:r="http://schemas.openxmlformats.org/officeDocument/2006/relationships" r:id="rId8"/>
          </xdr:cNvPr>
          <xdr:cNvSpPr/>
        </xdr:nvSpPr>
        <xdr:spPr>
          <a:xfrm>
            <a:off x="5847008" y="1159096"/>
            <a:ext cx="1790163" cy="1184857"/>
          </a:xfrm>
          <a:prstGeom prst="up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ARRIBA</a:t>
            </a:r>
          </a:p>
        </xdr:txBody>
      </xdr:sp>
      <xdr:sp macro="" textlink="">
        <xdr:nvSpPr>
          <xdr:cNvPr id="28" name="Rectángulo redondeado 27">
            <a:hlinkClick xmlns:r="http://schemas.openxmlformats.org/officeDocument/2006/relationships" r:id="rId9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29" name="Rectángulo redondeado 28">
            <a:hlinkClick xmlns:r="http://schemas.openxmlformats.org/officeDocument/2006/relationships" r:id="rId10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362683</xdr:colOff>
      <xdr:row>0</xdr:row>
      <xdr:rowOff>301951</xdr:rowOff>
    </xdr:from>
    <xdr:to>
      <xdr:col>5</xdr:col>
      <xdr:colOff>11905</xdr:colOff>
      <xdr:row>3</xdr:row>
      <xdr:rowOff>21430</xdr:rowOff>
    </xdr:to>
    <xdr:grpSp>
      <xdr:nvGrpSpPr>
        <xdr:cNvPr id="2" name="Grupo 1"/>
        <xdr:cNvGrpSpPr/>
      </xdr:nvGrpSpPr>
      <xdr:grpSpPr>
        <a:xfrm>
          <a:off x="816952" y="301951"/>
          <a:ext cx="6199491" cy="796537"/>
          <a:chOff x="1429555" y="2356833"/>
          <a:chExt cx="10264463" cy="2253804"/>
        </a:xfrm>
        <a:effectLst/>
      </xdr:grpSpPr>
      <xdr:sp macro="" textlink="">
        <xdr:nvSpPr>
          <xdr:cNvPr id="3" name="Flecha derecha 2">
            <a:hlinkClick xmlns:r="http://schemas.openxmlformats.org/officeDocument/2006/relationships" r:id="rId1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4" name="Flecha izquierda 3">
            <a:hlinkClick xmlns:r="http://schemas.openxmlformats.org/officeDocument/2006/relationships" r:id="rId2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6" name="Flecha abajo 5">
            <a:hlinkClick xmlns:r="http://schemas.openxmlformats.org/officeDocument/2006/relationships" r:id="rId3"/>
          </xdr:cNvPr>
          <xdr:cNvSpPr/>
        </xdr:nvSpPr>
        <xdr:spPr>
          <a:xfrm>
            <a:off x="6001552" y="3400022"/>
            <a:ext cx="1635619" cy="1210615"/>
          </a:xfrm>
          <a:prstGeom prst="down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ABAJO</a:t>
            </a:r>
          </a:p>
        </xdr:txBody>
      </xdr:sp>
      <xdr:sp macro="" textlink="">
        <xdr:nvSpPr>
          <xdr:cNvPr id="7" name="Rectángulo redondeado 6">
            <a:hlinkClick xmlns:r="http://schemas.openxmlformats.org/officeDocument/2006/relationships" r:id="rId4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8" name="Rectángulo redondeado 7">
            <a:hlinkClick xmlns:r="http://schemas.openxmlformats.org/officeDocument/2006/relationships" r:id="rId5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  <xdr:twoCellAnchor>
    <xdr:from>
      <xdr:col>1</xdr:col>
      <xdr:colOff>488156</xdr:colOff>
      <xdr:row>45</xdr:row>
      <xdr:rowOff>83362</xdr:rowOff>
    </xdr:from>
    <xdr:to>
      <xdr:col>5</xdr:col>
      <xdr:colOff>161925</xdr:colOff>
      <xdr:row>49</xdr:row>
      <xdr:rowOff>112814</xdr:rowOff>
    </xdr:to>
    <xdr:grpSp>
      <xdr:nvGrpSpPr>
        <xdr:cNvPr id="9" name="Grupo 8"/>
        <xdr:cNvGrpSpPr/>
      </xdr:nvGrpSpPr>
      <xdr:grpSpPr>
        <a:xfrm>
          <a:off x="942425" y="10436304"/>
          <a:ext cx="6224038" cy="791452"/>
          <a:chOff x="1429555" y="1159096"/>
          <a:chExt cx="10264463" cy="2240927"/>
        </a:xfrm>
        <a:effectLst/>
      </xdr:grpSpPr>
      <xdr:sp macro="" textlink="">
        <xdr:nvSpPr>
          <xdr:cNvPr id="10" name="Flecha derecha 9">
            <a:hlinkClick xmlns:r="http://schemas.openxmlformats.org/officeDocument/2006/relationships" r:id="rId6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11" name="Flecha izquierda 10">
            <a:hlinkClick xmlns:r="http://schemas.openxmlformats.org/officeDocument/2006/relationships" r:id="rId7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12" name="Flecha arriba 11">
            <a:hlinkClick xmlns:r="http://schemas.openxmlformats.org/officeDocument/2006/relationships" r:id="rId8"/>
          </xdr:cNvPr>
          <xdr:cNvSpPr/>
        </xdr:nvSpPr>
        <xdr:spPr>
          <a:xfrm>
            <a:off x="5847008" y="1159096"/>
            <a:ext cx="1790163" cy="1184857"/>
          </a:xfrm>
          <a:prstGeom prst="up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ARRIBA</a:t>
            </a:r>
          </a:p>
        </xdr:txBody>
      </xdr:sp>
      <xdr:sp macro="" textlink="">
        <xdr:nvSpPr>
          <xdr:cNvPr id="14" name="Rectángulo redondeado 13">
            <a:hlinkClick xmlns:r="http://schemas.openxmlformats.org/officeDocument/2006/relationships" r:id="rId9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15" name="Rectángulo redondeado 14">
            <a:hlinkClick xmlns:r="http://schemas.openxmlformats.org/officeDocument/2006/relationships" r:id="rId10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529166</xdr:colOff>
      <xdr:row>0</xdr:row>
      <xdr:rowOff>232833</xdr:rowOff>
    </xdr:from>
    <xdr:to>
      <xdr:col>4</xdr:col>
      <xdr:colOff>275166</xdr:colOff>
      <xdr:row>3</xdr:row>
      <xdr:rowOff>213600</xdr:rowOff>
    </xdr:to>
    <xdr:grpSp>
      <xdr:nvGrpSpPr>
        <xdr:cNvPr id="2" name="Grupo 1"/>
        <xdr:cNvGrpSpPr/>
      </xdr:nvGrpSpPr>
      <xdr:grpSpPr>
        <a:xfrm>
          <a:off x="529166" y="232833"/>
          <a:ext cx="6096000" cy="1092017"/>
          <a:chOff x="1429555" y="2356833"/>
          <a:chExt cx="10264463" cy="2253804"/>
        </a:xfrm>
        <a:effectLst/>
      </xdr:grpSpPr>
      <xdr:sp macro="" textlink="">
        <xdr:nvSpPr>
          <xdr:cNvPr id="3" name="Flecha derecha 2">
            <a:hlinkClick xmlns:r="http://schemas.openxmlformats.org/officeDocument/2006/relationships" r:id="rId1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4" name="Flecha izquierda 3">
            <a:hlinkClick xmlns:r="http://schemas.openxmlformats.org/officeDocument/2006/relationships" r:id="rId2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6" name="Flecha abajo 5">
            <a:hlinkClick xmlns:r="http://schemas.openxmlformats.org/officeDocument/2006/relationships" r:id="rId3"/>
          </xdr:cNvPr>
          <xdr:cNvSpPr/>
        </xdr:nvSpPr>
        <xdr:spPr>
          <a:xfrm>
            <a:off x="6001552" y="3400022"/>
            <a:ext cx="1635619" cy="1210615"/>
          </a:xfrm>
          <a:prstGeom prst="down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ABAJO</a:t>
            </a:r>
          </a:p>
        </xdr:txBody>
      </xdr:sp>
      <xdr:sp macro="" textlink="">
        <xdr:nvSpPr>
          <xdr:cNvPr id="7" name="Rectángulo redondeado 6">
            <a:hlinkClick xmlns:r="http://schemas.openxmlformats.org/officeDocument/2006/relationships" r:id="rId4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8" name="Rectángulo redondeado 7">
            <a:hlinkClick xmlns:r="http://schemas.openxmlformats.org/officeDocument/2006/relationships" r:id="rId5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  <xdr:twoCellAnchor>
    <xdr:from>
      <xdr:col>1</xdr:col>
      <xdr:colOff>42334</xdr:colOff>
      <xdr:row>57</xdr:row>
      <xdr:rowOff>31749</xdr:rowOff>
    </xdr:from>
    <xdr:to>
      <xdr:col>4</xdr:col>
      <xdr:colOff>412751</xdr:colOff>
      <xdr:row>61</xdr:row>
      <xdr:rowOff>61201</xdr:rowOff>
    </xdr:to>
    <xdr:grpSp>
      <xdr:nvGrpSpPr>
        <xdr:cNvPr id="9" name="Grupo 8"/>
        <xdr:cNvGrpSpPr/>
      </xdr:nvGrpSpPr>
      <xdr:grpSpPr>
        <a:xfrm>
          <a:off x="666751" y="12477749"/>
          <a:ext cx="6096000" cy="791452"/>
          <a:chOff x="1429555" y="1159096"/>
          <a:chExt cx="10264463" cy="2240927"/>
        </a:xfrm>
        <a:effectLst/>
      </xdr:grpSpPr>
      <xdr:sp macro="" textlink="">
        <xdr:nvSpPr>
          <xdr:cNvPr id="10" name="Flecha derecha 9">
            <a:hlinkClick xmlns:r="http://schemas.openxmlformats.org/officeDocument/2006/relationships" r:id="rId6"/>
          </xdr:cNvPr>
          <xdr:cNvSpPr/>
        </xdr:nvSpPr>
        <xdr:spPr>
          <a:xfrm>
            <a:off x="7160654" y="2356834"/>
            <a:ext cx="1584101" cy="1043189"/>
          </a:xfrm>
          <a:prstGeom prst="righ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SIGUIENTE</a:t>
            </a:r>
          </a:p>
        </xdr:txBody>
      </xdr:sp>
      <xdr:sp macro="" textlink="">
        <xdr:nvSpPr>
          <xdr:cNvPr id="11" name="Flecha izquierda 10">
            <a:hlinkClick xmlns:r="http://schemas.openxmlformats.org/officeDocument/2006/relationships" r:id="rId7"/>
          </xdr:cNvPr>
          <xdr:cNvSpPr/>
        </xdr:nvSpPr>
        <xdr:spPr>
          <a:xfrm>
            <a:off x="4816698" y="2356833"/>
            <a:ext cx="1519707" cy="1043189"/>
          </a:xfrm>
          <a:prstGeom prst="left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ANTERIOR</a:t>
            </a:r>
          </a:p>
        </xdr:txBody>
      </xdr:sp>
      <xdr:sp macro="" textlink="">
        <xdr:nvSpPr>
          <xdr:cNvPr id="12" name="Flecha arriba 11">
            <a:hlinkClick xmlns:r="http://schemas.openxmlformats.org/officeDocument/2006/relationships" r:id="rId8"/>
          </xdr:cNvPr>
          <xdr:cNvSpPr/>
        </xdr:nvSpPr>
        <xdr:spPr>
          <a:xfrm>
            <a:off x="5847008" y="1159096"/>
            <a:ext cx="1790163" cy="1184857"/>
          </a:xfrm>
          <a:prstGeom prst="upArrow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9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ARRIBA</a:t>
            </a:r>
          </a:p>
        </xdr:txBody>
      </xdr:sp>
      <xdr:sp macro="" textlink="">
        <xdr:nvSpPr>
          <xdr:cNvPr id="14" name="Rectángulo redondeado 13">
            <a:hlinkClick xmlns:r="http://schemas.openxmlformats.org/officeDocument/2006/relationships" r:id="rId9"/>
          </xdr:cNvPr>
          <xdr:cNvSpPr/>
        </xdr:nvSpPr>
        <xdr:spPr>
          <a:xfrm>
            <a:off x="1429555" y="2730321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MENU</a:t>
            </a:r>
          </a:p>
        </xdr:txBody>
      </xdr:sp>
      <xdr:sp macro="" textlink="">
        <xdr:nvSpPr>
          <xdr:cNvPr id="15" name="Rectángulo redondeado 14">
            <a:hlinkClick xmlns:r="http://schemas.openxmlformats.org/officeDocument/2006/relationships" r:id="rId10"/>
          </xdr:cNvPr>
          <xdr:cNvSpPr/>
        </xdr:nvSpPr>
        <xdr:spPr>
          <a:xfrm>
            <a:off x="9569004" y="2543576"/>
            <a:ext cx="2125014" cy="669701"/>
          </a:xfrm>
          <a:prstGeom prst="roundRect">
            <a:avLst/>
          </a:prstGeom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B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BO" sz="1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Nyala" panose="02000504070300020003" pitchFamily="2" charset="0"/>
              </a:rPr>
              <a:t>FINAL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2:H23"/>
  <sheetViews>
    <sheetView showGridLines="0" tabSelected="1" workbookViewId="0">
      <selection activeCell="D18" sqref="D18"/>
    </sheetView>
  </sheetViews>
  <sheetFormatPr baseColWidth="10" defaultRowHeight="12.75"/>
  <sheetData>
    <row r="2" spans="1:8">
      <c r="A2" s="219"/>
      <c r="B2" s="219"/>
      <c r="C2" s="219"/>
      <c r="D2" s="219"/>
      <c r="E2" s="219"/>
      <c r="F2" s="219"/>
      <c r="G2" s="219"/>
      <c r="H2" s="219"/>
    </row>
    <row r="3" spans="1:8">
      <c r="A3" s="219"/>
      <c r="B3" s="219"/>
      <c r="C3" s="219"/>
      <c r="D3" s="219"/>
      <c r="E3" s="219"/>
      <c r="F3" s="219"/>
      <c r="G3" s="219"/>
      <c r="H3" s="219"/>
    </row>
    <row r="4" spans="1:8" ht="67.5" customHeight="1">
      <c r="A4" s="284" t="s">
        <v>415</v>
      </c>
      <c r="B4" s="284"/>
      <c r="C4" s="284"/>
      <c r="D4" s="284"/>
      <c r="E4" s="284"/>
      <c r="F4" s="284"/>
      <c r="G4" s="284"/>
      <c r="H4" s="284"/>
    </row>
    <row r="5" spans="1:8" ht="15">
      <c r="A5" s="220"/>
      <c r="B5" s="220"/>
      <c r="C5" s="220"/>
      <c r="D5" s="220"/>
      <c r="E5" s="220"/>
      <c r="F5" s="220"/>
      <c r="G5" s="220"/>
      <c r="H5" s="220"/>
    </row>
    <row r="6" spans="1:8" ht="18.75">
      <c r="A6" s="216" t="s">
        <v>403</v>
      </c>
      <c r="B6" s="220"/>
      <c r="C6" s="220"/>
      <c r="D6" s="220"/>
      <c r="E6" s="220"/>
      <c r="F6" s="220"/>
      <c r="G6" s="220"/>
      <c r="H6" s="220"/>
    </row>
    <row r="7" spans="1:8" ht="15">
      <c r="A7" s="221" t="s">
        <v>404</v>
      </c>
      <c r="B7" s="220"/>
      <c r="C7" s="220"/>
      <c r="D7" s="220"/>
      <c r="E7" s="220"/>
      <c r="F7" s="220"/>
      <c r="G7" s="220"/>
      <c r="H7" s="220"/>
    </row>
    <row r="8" spans="1:8" ht="15">
      <c r="A8" s="222" t="s">
        <v>405</v>
      </c>
      <c r="B8" s="220"/>
      <c r="C8" s="220"/>
      <c r="D8" s="220"/>
      <c r="E8" s="220"/>
      <c r="F8" s="220"/>
      <c r="G8" s="220"/>
      <c r="H8" s="220"/>
    </row>
    <row r="9" spans="1:8" ht="15">
      <c r="A9" s="220"/>
      <c r="B9" s="220"/>
      <c r="C9" s="220"/>
      <c r="D9" s="220"/>
      <c r="E9" s="220"/>
      <c r="F9" s="220"/>
      <c r="G9" s="220"/>
      <c r="H9" s="220"/>
    </row>
    <row r="10" spans="1:8" ht="18.75">
      <c r="A10" s="223" t="s">
        <v>406</v>
      </c>
      <c r="B10" s="220"/>
      <c r="C10" s="220"/>
      <c r="D10" s="220"/>
      <c r="E10" s="220"/>
      <c r="F10" s="220"/>
      <c r="G10" s="220"/>
      <c r="H10" s="220"/>
    </row>
    <row r="11" spans="1:8" ht="15">
      <c r="A11" s="221" t="s">
        <v>407</v>
      </c>
      <c r="B11" s="220"/>
      <c r="C11" s="220"/>
      <c r="D11" s="220"/>
      <c r="E11" s="220"/>
      <c r="F11" s="220"/>
      <c r="G11" s="220"/>
      <c r="H11" s="220"/>
    </row>
    <row r="12" spans="1:8" ht="15">
      <c r="A12" s="222" t="s">
        <v>408</v>
      </c>
      <c r="B12" s="220"/>
      <c r="C12" s="220"/>
      <c r="D12" s="220"/>
      <c r="E12" s="220"/>
      <c r="F12" s="220"/>
      <c r="G12" s="220"/>
      <c r="H12" s="220"/>
    </row>
    <row r="13" spans="1:8" ht="15">
      <c r="A13" s="222" t="s">
        <v>409</v>
      </c>
      <c r="B13" s="220"/>
      <c r="C13" s="220"/>
      <c r="D13" s="220"/>
      <c r="E13" s="220"/>
      <c r="F13" s="220"/>
      <c r="G13" s="220"/>
      <c r="H13" s="220"/>
    </row>
    <row r="14" spans="1:8" ht="15">
      <c r="A14" s="215"/>
      <c r="B14" s="220"/>
      <c r="C14" s="220"/>
      <c r="D14" s="220"/>
      <c r="E14" s="220"/>
      <c r="F14" s="220"/>
      <c r="G14" s="220"/>
      <c r="H14" s="220"/>
    </row>
    <row r="15" spans="1:8" ht="18.75">
      <c r="A15" s="218" t="s">
        <v>410</v>
      </c>
      <c r="B15" s="220"/>
      <c r="C15" s="220"/>
      <c r="D15" s="220"/>
      <c r="E15" s="220"/>
      <c r="F15" s="220"/>
      <c r="G15" s="220"/>
      <c r="H15" s="220"/>
    </row>
    <row r="16" spans="1:8" ht="15">
      <c r="A16" s="221" t="s">
        <v>411</v>
      </c>
      <c r="B16" s="220"/>
      <c r="C16" s="220"/>
      <c r="D16" s="220"/>
      <c r="E16" s="220"/>
      <c r="F16" s="220"/>
      <c r="G16" s="220"/>
      <c r="H16" s="220"/>
    </row>
    <row r="17" spans="1:8" ht="15">
      <c r="A17" s="221" t="s">
        <v>412</v>
      </c>
      <c r="B17" s="220"/>
      <c r="C17" s="220"/>
      <c r="D17" s="220"/>
      <c r="E17" s="220"/>
      <c r="F17" s="220"/>
      <c r="G17" s="220"/>
      <c r="H17" s="220"/>
    </row>
    <row r="18" spans="1:8" ht="15">
      <c r="A18" s="221" t="s">
        <v>416</v>
      </c>
      <c r="B18" s="220"/>
      <c r="C18" s="220"/>
      <c r="D18" s="220"/>
      <c r="E18" s="220"/>
      <c r="F18" s="220"/>
      <c r="G18" s="220"/>
      <c r="H18" s="220"/>
    </row>
    <row r="19" spans="1:8" ht="15">
      <c r="A19" s="222"/>
      <c r="B19" s="220"/>
      <c r="C19" s="220"/>
      <c r="D19" s="220"/>
      <c r="E19" s="220"/>
      <c r="F19" s="220"/>
      <c r="G19" s="220"/>
      <c r="H19" s="220"/>
    </row>
    <row r="20" spans="1:8" ht="18.75">
      <c r="A20" s="217" t="s">
        <v>413</v>
      </c>
      <c r="B20" s="220"/>
      <c r="C20" s="220"/>
      <c r="D20" s="220"/>
      <c r="E20" s="220"/>
      <c r="F20" s="220"/>
      <c r="G20" s="220"/>
      <c r="H20" s="220"/>
    </row>
    <row r="21" spans="1:8" ht="15">
      <c r="A21" s="221" t="s">
        <v>414</v>
      </c>
      <c r="B21" s="220"/>
      <c r="C21" s="220"/>
      <c r="D21" s="220"/>
      <c r="E21" s="220"/>
      <c r="F21" s="220"/>
      <c r="G21" s="220"/>
      <c r="H21" s="220"/>
    </row>
    <row r="22" spans="1:8">
      <c r="A22" s="219"/>
      <c r="B22" s="219"/>
      <c r="C22" s="219"/>
      <c r="D22" s="219"/>
      <c r="E22" s="219"/>
      <c r="F22" s="219"/>
      <c r="G22" s="219"/>
      <c r="H22" s="219"/>
    </row>
    <row r="23" spans="1:8">
      <c r="A23" s="219"/>
      <c r="B23" s="219"/>
      <c r="C23" s="219"/>
      <c r="D23" s="219"/>
      <c r="E23" s="219"/>
      <c r="F23" s="219"/>
      <c r="G23" s="219"/>
      <c r="H23" s="219"/>
    </row>
  </sheetData>
  <mergeCells count="1">
    <mergeCell ref="A4:H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8"/>
  </sheetPr>
  <dimension ref="A1:J40"/>
  <sheetViews>
    <sheetView showGridLines="0" zoomScale="110" zoomScaleNormal="110" workbookViewId="0">
      <selection activeCell="C14" sqref="C14"/>
    </sheetView>
  </sheetViews>
  <sheetFormatPr baseColWidth="10" defaultColWidth="9.140625" defaultRowHeight="13.5"/>
  <cols>
    <col min="1" max="1" width="6.7109375" style="2" customWidth="1"/>
    <col min="2" max="2" width="44.85546875" style="2" customWidth="1"/>
    <col min="3" max="3" width="14.85546875" style="2" customWidth="1"/>
    <col min="4" max="4" width="11.140625" style="2" customWidth="1"/>
    <col min="5" max="5" width="14.42578125" style="2" customWidth="1"/>
    <col min="6" max="6" width="9.140625" style="2"/>
    <col min="7" max="7" width="13.42578125" style="2" customWidth="1"/>
    <col min="8" max="8" width="23.42578125" style="2" customWidth="1"/>
    <col min="9" max="9" width="9.140625" style="2"/>
    <col min="10" max="10" width="11.28515625" style="2" bestFit="1" customWidth="1"/>
    <col min="11" max="16384" width="9.140625" style="2"/>
  </cols>
  <sheetData>
    <row r="1" spans="1:10" ht="21" customHeight="1"/>
    <row r="2" spans="1:10" ht="21" customHeight="1"/>
    <row r="3" spans="1:10" ht="21" customHeight="1"/>
    <row r="4" spans="1:10" ht="21" customHeight="1" thickBot="1"/>
    <row r="5" spans="1:10" ht="24.75" thickTop="1" thickBot="1">
      <c r="A5" s="351" t="s">
        <v>387</v>
      </c>
      <c r="B5" s="352"/>
      <c r="C5" s="352"/>
      <c r="D5" s="352"/>
      <c r="E5" s="352"/>
      <c r="F5" s="353"/>
    </row>
    <row r="6" spans="1:10" ht="8.25" customHeight="1" thickTop="1" thickBot="1">
      <c r="A6" s="3"/>
      <c r="B6" s="3"/>
      <c r="C6" s="48"/>
      <c r="D6" s="3"/>
      <c r="E6" s="3"/>
      <c r="F6" s="3"/>
    </row>
    <row r="7" spans="1:10" ht="20.25" thickTop="1" thickBot="1">
      <c r="A7" s="359" t="s">
        <v>394</v>
      </c>
      <c r="B7" s="359"/>
      <c r="C7" s="359"/>
      <c r="D7" s="359"/>
      <c r="E7" s="359"/>
      <c r="F7" s="359"/>
    </row>
    <row r="8" spans="1:10" ht="9" customHeight="1" thickTop="1" thickBot="1">
      <c r="A8" s="3"/>
      <c r="B8" s="3"/>
      <c r="C8" s="3"/>
      <c r="D8" s="3"/>
      <c r="E8" s="3"/>
      <c r="F8" s="3"/>
    </row>
    <row r="9" spans="1:10" ht="16.5" thickTop="1" thickBot="1">
      <c r="A9" s="3"/>
      <c r="B9" s="3"/>
      <c r="C9" s="49" t="s">
        <v>3</v>
      </c>
      <c r="D9" s="355">
        <v>1</v>
      </c>
      <c r="E9" s="355"/>
      <c r="F9" s="355"/>
    </row>
    <row r="10" spans="1:10" ht="16.5" thickTop="1" thickBot="1">
      <c r="A10" s="3"/>
      <c r="B10" s="3"/>
      <c r="C10" s="49" t="s">
        <v>98</v>
      </c>
      <c r="D10" s="355" t="s">
        <v>276</v>
      </c>
      <c r="E10" s="355"/>
      <c r="F10" s="355"/>
    </row>
    <row r="11" spans="1:10" ht="16.5" thickTop="1" thickBot="1">
      <c r="A11" s="3"/>
      <c r="B11" s="3"/>
      <c r="C11" s="49" t="s">
        <v>255</v>
      </c>
      <c r="D11" s="356">
        <v>200</v>
      </c>
      <c r="E11" s="357"/>
      <c r="F11" s="358"/>
    </row>
    <row r="12" spans="1:10" ht="16.5" thickTop="1" thickBot="1">
      <c r="A12" s="3"/>
      <c r="B12" s="3"/>
      <c r="C12" s="49" t="s">
        <v>2</v>
      </c>
      <c r="D12" s="356" t="s">
        <v>257</v>
      </c>
      <c r="E12" s="357"/>
      <c r="F12" s="358"/>
    </row>
    <row r="13" spans="1:10" ht="9" customHeight="1" thickTop="1" thickBot="1">
      <c r="A13" s="66"/>
    </row>
    <row r="14" spans="1:10" ht="16.5" thickTop="1" thickBot="1">
      <c r="A14" s="67" t="s">
        <v>155</v>
      </c>
      <c r="B14" s="67" t="s">
        <v>1</v>
      </c>
      <c r="C14" s="68" t="s">
        <v>92</v>
      </c>
      <c r="D14" s="68" t="s">
        <v>91</v>
      </c>
      <c r="E14" s="69" t="s">
        <v>38</v>
      </c>
      <c r="F14" s="68" t="s">
        <v>93</v>
      </c>
      <c r="H14" s="3"/>
      <c r="I14" s="70"/>
      <c r="J14" s="3"/>
    </row>
    <row r="15" spans="1:10" ht="16.5" thickTop="1" thickBot="1">
      <c r="A15" s="71">
        <v>1</v>
      </c>
      <c r="B15" s="72" t="s">
        <v>318</v>
      </c>
      <c r="C15" s="73" t="s">
        <v>94</v>
      </c>
      <c r="D15" s="73">
        <v>150</v>
      </c>
      <c r="E15" s="74">
        <v>18.3</v>
      </c>
      <c r="F15" s="75">
        <f>D15*E15</f>
        <v>2745</v>
      </c>
      <c r="H15" s="3"/>
      <c r="I15" s="3"/>
      <c r="J15" s="3"/>
    </row>
    <row r="16" spans="1:10" ht="16.5" thickTop="1" thickBot="1">
      <c r="A16" s="71">
        <v>2</v>
      </c>
      <c r="B16" s="76" t="s">
        <v>319</v>
      </c>
      <c r="C16" s="73" t="s">
        <v>96</v>
      </c>
      <c r="D16" s="73">
        <v>10</v>
      </c>
      <c r="E16" s="74">
        <v>20.9</v>
      </c>
      <c r="F16" s="75">
        <f t="shared" ref="F16:F28" si="0">D16*E16</f>
        <v>209</v>
      </c>
      <c r="H16" s="3"/>
      <c r="J16" s="3"/>
    </row>
    <row r="17" spans="1:10" ht="16.5" thickTop="1" thickBot="1">
      <c r="A17" s="71">
        <v>3</v>
      </c>
      <c r="B17" s="76" t="s">
        <v>320</v>
      </c>
      <c r="C17" s="73" t="s">
        <v>96</v>
      </c>
      <c r="D17" s="73">
        <v>10</v>
      </c>
      <c r="E17" s="74">
        <v>17.399999999999999</v>
      </c>
      <c r="F17" s="75">
        <f t="shared" si="0"/>
        <v>174</v>
      </c>
      <c r="H17" s="3"/>
      <c r="I17" s="3"/>
      <c r="J17" s="3"/>
    </row>
    <row r="18" spans="1:10" ht="16.5" thickTop="1" thickBot="1">
      <c r="A18" s="71">
        <v>4</v>
      </c>
      <c r="B18" s="76" t="s">
        <v>321</v>
      </c>
      <c r="C18" s="73" t="s">
        <v>96</v>
      </c>
      <c r="D18" s="73">
        <v>10</v>
      </c>
      <c r="E18" s="74">
        <v>7</v>
      </c>
      <c r="F18" s="75">
        <f t="shared" si="0"/>
        <v>70</v>
      </c>
      <c r="H18" s="3"/>
      <c r="I18" s="3"/>
      <c r="J18" s="3"/>
    </row>
    <row r="19" spans="1:10" ht="16.5" thickTop="1" thickBot="1">
      <c r="A19" s="71">
        <v>5</v>
      </c>
      <c r="B19" s="76" t="s">
        <v>322</v>
      </c>
      <c r="C19" s="73" t="s">
        <v>96</v>
      </c>
      <c r="D19" s="73">
        <v>2</v>
      </c>
      <c r="E19" s="74">
        <v>24.4</v>
      </c>
      <c r="F19" s="75">
        <f t="shared" si="0"/>
        <v>48.8</v>
      </c>
      <c r="H19" s="3"/>
      <c r="I19" s="53"/>
      <c r="J19" s="3"/>
    </row>
    <row r="20" spans="1:10" ht="16.5" thickTop="1" thickBot="1">
      <c r="A20" s="71">
        <v>6</v>
      </c>
      <c r="B20" s="76" t="s">
        <v>323</v>
      </c>
      <c r="C20" s="73" t="s">
        <v>96</v>
      </c>
      <c r="D20" s="73">
        <v>1</v>
      </c>
      <c r="E20" s="74">
        <v>58.1</v>
      </c>
      <c r="F20" s="75">
        <f t="shared" si="0"/>
        <v>58.1</v>
      </c>
      <c r="H20" s="3"/>
      <c r="I20" s="3"/>
      <c r="J20" s="3"/>
    </row>
    <row r="21" spans="1:10" ht="16.5" thickTop="1" thickBot="1">
      <c r="A21" s="71">
        <v>7</v>
      </c>
      <c r="B21" s="76" t="s">
        <v>324</v>
      </c>
      <c r="C21" s="73" t="s">
        <v>96</v>
      </c>
      <c r="D21" s="73">
        <v>1</v>
      </c>
      <c r="E21" s="74">
        <v>8.4</v>
      </c>
      <c r="F21" s="75">
        <f t="shared" si="0"/>
        <v>8.4</v>
      </c>
      <c r="H21" s="3"/>
      <c r="I21" s="3"/>
      <c r="J21" s="3"/>
    </row>
    <row r="22" spans="1:10" ht="16.5" thickTop="1" thickBot="1">
      <c r="A22" s="71">
        <v>8</v>
      </c>
      <c r="B22" s="76" t="s">
        <v>325</v>
      </c>
      <c r="C22" s="73" t="s">
        <v>96</v>
      </c>
      <c r="D22" s="73">
        <v>2</v>
      </c>
      <c r="E22" s="74">
        <v>45.3</v>
      </c>
      <c r="F22" s="75">
        <f t="shared" si="0"/>
        <v>90.6</v>
      </c>
      <c r="H22" s="3"/>
      <c r="I22" s="53"/>
      <c r="J22" s="54"/>
    </row>
    <row r="23" spans="1:10" ht="16.5" thickTop="1" thickBot="1">
      <c r="A23" s="71">
        <v>9</v>
      </c>
      <c r="B23" s="76" t="s">
        <v>326</v>
      </c>
      <c r="C23" s="73" t="s">
        <v>96</v>
      </c>
      <c r="D23" s="73">
        <v>1</v>
      </c>
      <c r="E23" s="74">
        <v>2896</v>
      </c>
      <c r="F23" s="75">
        <f t="shared" si="0"/>
        <v>2896</v>
      </c>
      <c r="H23" s="3"/>
      <c r="I23" s="70"/>
      <c r="J23" s="3"/>
    </row>
    <row r="24" spans="1:10" ht="16.5" thickTop="1" thickBot="1">
      <c r="A24" s="71">
        <v>10</v>
      </c>
      <c r="B24" s="76" t="s">
        <v>327</v>
      </c>
      <c r="C24" s="73" t="s">
        <v>96</v>
      </c>
      <c r="D24" s="73">
        <v>1</v>
      </c>
      <c r="E24" s="74">
        <v>24.3</v>
      </c>
      <c r="F24" s="75">
        <f t="shared" si="0"/>
        <v>24.3</v>
      </c>
      <c r="H24" s="3"/>
      <c r="I24" s="3"/>
      <c r="J24" s="3"/>
    </row>
    <row r="25" spans="1:10" ht="16.5" thickTop="1" thickBot="1">
      <c r="A25" s="71">
        <v>11</v>
      </c>
      <c r="B25" s="76" t="s">
        <v>328</v>
      </c>
      <c r="C25" s="73" t="s">
        <v>94</v>
      </c>
      <c r="D25" s="73">
        <v>5</v>
      </c>
      <c r="E25" s="74">
        <v>52.3</v>
      </c>
      <c r="F25" s="75">
        <f t="shared" si="0"/>
        <v>261.5</v>
      </c>
      <c r="H25" s="3"/>
      <c r="J25" s="3"/>
    </row>
    <row r="26" spans="1:10" ht="16.5" thickTop="1" thickBot="1">
      <c r="A26" s="71">
        <v>12</v>
      </c>
      <c r="B26" s="76" t="s">
        <v>329</v>
      </c>
      <c r="C26" s="73" t="s">
        <v>96</v>
      </c>
      <c r="D26" s="73">
        <v>10</v>
      </c>
      <c r="E26" s="74">
        <v>4.2</v>
      </c>
      <c r="F26" s="75">
        <f t="shared" si="0"/>
        <v>42</v>
      </c>
      <c r="J26" s="54"/>
    </row>
    <row r="27" spans="1:10" ht="15" thickTop="1" thickBot="1">
      <c r="A27" s="71">
        <v>13</v>
      </c>
      <c r="B27" s="76" t="s">
        <v>95</v>
      </c>
      <c r="C27" s="73" t="s">
        <v>96</v>
      </c>
      <c r="D27" s="73">
        <v>1</v>
      </c>
      <c r="E27" s="74">
        <v>2500</v>
      </c>
      <c r="F27" s="75">
        <f t="shared" si="0"/>
        <v>2500</v>
      </c>
    </row>
    <row r="28" spans="1:10" ht="15" thickTop="1" thickBot="1">
      <c r="A28" s="71">
        <v>14</v>
      </c>
      <c r="B28" s="76" t="s">
        <v>330</v>
      </c>
      <c r="C28" s="73" t="s">
        <v>97</v>
      </c>
      <c r="D28" s="73">
        <v>1</v>
      </c>
      <c r="E28" s="74">
        <v>250</v>
      </c>
      <c r="F28" s="75">
        <f t="shared" si="0"/>
        <v>250</v>
      </c>
    </row>
    <row r="29" spans="1:10" s="83" customFormat="1" ht="15" thickTop="1" thickBot="1">
      <c r="A29" s="77"/>
      <c r="B29" s="78"/>
      <c r="C29" s="79"/>
      <c r="D29" s="79"/>
      <c r="E29" s="80"/>
      <c r="F29" s="81"/>
      <c r="G29" s="82"/>
      <c r="H29" s="82"/>
    </row>
    <row r="30" spans="1:10" ht="18" customHeight="1" thickTop="1" thickBot="1">
      <c r="A30" s="366" t="s">
        <v>277</v>
      </c>
      <c r="B30" s="366"/>
      <c r="C30" s="366"/>
      <c r="D30" s="366"/>
      <c r="E30" s="366"/>
      <c r="F30" s="84">
        <f>SUM(F15:F28)</f>
        <v>9377.7000000000007</v>
      </c>
    </row>
    <row r="31" spans="1:10" ht="14.25" thickTop="1"/>
    <row r="39" ht="30.75" customHeight="1"/>
    <row r="40" ht="33" customHeight="1"/>
  </sheetData>
  <mergeCells count="7">
    <mergeCell ref="D12:F12"/>
    <mergeCell ref="A30:E30"/>
    <mergeCell ref="A5:F5"/>
    <mergeCell ref="A7:F7"/>
    <mergeCell ref="D9:F9"/>
    <mergeCell ref="D10:F10"/>
    <mergeCell ref="D11:F11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8"/>
  </sheetPr>
  <dimension ref="A1:G60"/>
  <sheetViews>
    <sheetView showGridLines="0" topLeftCell="A27" zoomScale="110" zoomScaleNormal="110" workbookViewId="0">
      <selection activeCell="D45" sqref="D45"/>
    </sheetView>
  </sheetViews>
  <sheetFormatPr baseColWidth="10" defaultColWidth="9.140625" defaultRowHeight="15"/>
  <cols>
    <col min="1" max="1" width="9.140625" style="3"/>
    <col min="2" max="2" width="50" style="3" customWidth="1"/>
    <col min="3" max="3" width="16.85546875" style="3" customWidth="1"/>
    <col min="4" max="4" width="14" style="3" customWidth="1"/>
    <col min="5" max="5" width="16.7109375" style="3" customWidth="1"/>
    <col min="6" max="6" width="11.28515625" style="3" customWidth="1"/>
    <col min="7" max="7" width="13.28515625" style="3" customWidth="1"/>
    <col min="8" max="8" width="17.5703125" style="3" customWidth="1"/>
    <col min="9" max="16384" width="9.140625" style="3"/>
  </cols>
  <sheetData>
    <row r="1" spans="1:6" ht="22.5" customHeight="1"/>
    <row r="2" spans="1:6" ht="22.5" customHeight="1"/>
    <row r="3" spans="1:6" ht="22.5" customHeight="1"/>
    <row r="4" spans="1:6" ht="22.5" customHeight="1"/>
    <row r="5" spans="1:6" ht="22.5" customHeight="1" thickBot="1"/>
    <row r="6" spans="1:6" ht="24.75" thickTop="1" thickBot="1">
      <c r="A6" s="351" t="s">
        <v>387</v>
      </c>
      <c r="B6" s="352"/>
      <c r="C6" s="352"/>
      <c r="D6" s="352"/>
      <c r="E6" s="352"/>
      <c r="F6" s="353"/>
    </row>
    <row r="7" spans="1:6" ht="8.25" customHeight="1" thickTop="1" thickBot="1">
      <c r="C7" s="48"/>
    </row>
    <row r="8" spans="1:6" ht="20.25" thickTop="1" thickBot="1">
      <c r="A8" s="359" t="s">
        <v>389</v>
      </c>
      <c r="B8" s="359"/>
      <c r="C8" s="359"/>
      <c r="D8" s="359"/>
      <c r="E8" s="359"/>
      <c r="F8" s="359"/>
    </row>
    <row r="9" spans="1:6" ht="8.25" customHeight="1" thickTop="1" thickBot="1"/>
    <row r="10" spans="1:6" ht="16.5" thickTop="1" thickBot="1">
      <c r="C10" s="49" t="s">
        <v>3</v>
      </c>
      <c r="D10" s="355">
        <v>1</v>
      </c>
      <c r="E10" s="355"/>
      <c r="F10" s="355"/>
    </row>
    <row r="11" spans="1:6" ht="16.5" thickTop="1" thickBot="1">
      <c r="C11" s="49" t="s">
        <v>98</v>
      </c>
      <c r="D11" s="355" t="s">
        <v>278</v>
      </c>
      <c r="E11" s="355"/>
      <c r="F11" s="355"/>
    </row>
    <row r="12" spans="1:6" ht="16.5" thickTop="1" thickBot="1">
      <c r="C12" s="49" t="s">
        <v>255</v>
      </c>
      <c r="D12" s="356">
        <v>200</v>
      </c>
      <c r="E12" s="357"/>
      <c r="F12" s="358"/>
    </row>
    <row r="13" spans="1:6" ht="16.5" thickTop="1" thickBot="1">
      <c r="C13" s="49" t="s">
        <v>2</v>
      </c>
      <c r="D13" s="356" t="s">
        <v>257</v>
      </c>
      <c r="E13" s="357"/>
      <c r="F13" s="358"/>
    </row>
    <row r="14" spans="1:6" ht="8.25" customHeight="1" thickTop="1" thickBot="1">
      <c r="B14" s="66"/>
      <c r="C14" s="66"/>
    </row>
    <row r="15" spans="1:6" ht="31.5" thickTop="1" thickBot="1">
      <c r="A15" s="29" t="s">
        <v>155</v>
      </c>
      <c r="B15" s="85" t="s">
        <v>98</v>
      </c>
      <c r="C15" s="29" t="s">
        <v>99</v>
      </c>
      <c r="D15" s="29" t="s">
        <v>100</v>
      </c>
      <c r="E15" s="7" t="s">
        <v>152</v>
      </c>
      <c r="F15" s="29" t="s">
        <v>154</v>
      </c>
    </row>
    <row r="16" spans="1:6" ht="16.5" thickTop="1" thickBot="1">
      <c r="A16" s="16">
        <v>1</v>
      </c>
      <c r="B16" s="15" t="s">
        <v>331</v>
      </c>
      <c r="C16" s="51" t="s">
        <v>101</v>
      </c>
      <c r="D16" s="16">
        <v>7</v>
      </c>
      <c r="E16" s="16">
        <v>18.3</v>
      </c>
      <c r="F16" s="86">
        <f>D16*E16</f>
        <v>128.1</v>
      </c>
    </row>
    <row r="17" spans="1:6" ht="16.5" thickTop="1" thickBot="1">
      <c r="A17" s="16">
        <v>2</v>
      </c>
      <c r="B17" s="15" t="s">
        <v>102</v>
      </c>
      <c r="C17" s="51" t="s">
        <v>112</v>
      </c>
      <c r="D17" s="16">
        <v>7</v>
      </c>
      <c r="E17" s="16">
        <v>0.9</v>
      </c>
      <c r="F17" s="86">
        <f t="shared" ref="F17:F48" si="0">D17*E17</f>
        <v>6.3</v>
      </c>
    </row>
    <row r="18" spans="1:6" ht="16.5" thickTop="1" thickBot="1">
      <c r="A18" s="16">
        <v>3</v>
      </c>
      <c r="B18" s="15" t="s">
        <v>332</v>
      </c>
      <c r="C18" s="51" t="s">
        <v>103</v>
      </c>
      <c r="D18" s="16">
        <v>25</v>
      </c>
      <c r="E18" s="16">
        <v>35.1</v>
      </c>
      <c r="F18" s="86">
        <f t="shared" si="0"/>
        <v>877.5</v>
      </c>
    </row>
    <row r="19" spans="1:6" ht="16.5" thickTop="1" thickBot="1">
      <c r="A19" s="16">
        <v>4</v>
      </c>
      <c r="B19" s="15" t="s">
        <v>104</v>
      </c>
      <c r="C19" s="51" t="s">
        <v>112</v>
      </c>
      <c r="D19" s="16">
        <v>25</v>
      </c>
      <c r="E19" s="16">
        <v>1.3</v>
      </c>
      <c r="F19" s="86">
        <f t="shared" si="0"/>
        <v>32.5</v>
      </c>
    </row>
    <row r="20" spans="1:6" ht="16.5" thickTop="1" thickBot="1">
      <c r="A20" s="16">
        <v>5</v>
      </c>
      <c r="B20" s="15" t="s">
        <v>333</v>
      </c>
      <c r="C20" s="51" t="s">
        <v>112</v>
      </c>
      <c r="D20" s="16">
        <v>8</v>
      </c>
      <c r="E20" s="16">
        <v>3.7</v>
      </c>
      <c r="F20" s="86">
        <f t="shared" si="0"/>
        <v>29.6</v>
      </c>
    </row>
    <row r="21" spans="1:6" ht="16.5" thickTop="1" thickBot="1">
      <c r="A21" s="16">
        <v>6</v>
      </c>
      <c r="B21" s="15" t="s">
        <v>334</v>
      </c>
      <c r="C21" s="51" t="s">
        <v>105</v>
      </c>
      <c r="D21" s="16">
        <v>1</v>
      </c>
      <c r="E21" s="16">
        <v>33.4</v>
      </c>
      <c r="F21" s="86">
        <f t="shared" si="0"/>
        <v>33.4</v>
      </c>
    </row>
    <row r="22" spans="1:6" ht="16.5" thickTop="1" thickBot="1">
      <c r="A22" s="16">
        <v>7</v>
      </c>
      <c r="B22" s="15" t="s">
        <v>335</v>
      </c>
      <c r="C22" s="51" t="s">
        <v>105</v>
      </c>
      <c r="D22" s="16">
        <v>0.25</v>
      </c>
      <c r="E22" s="16">
        <v>96</v>
      </c>
      <c r="F22" s="86">
        <f t="shared" si="0"/>
        <v>24</v>
      </c>
    </row>
    <row r="23" spans="1:6" ht="16.5" thickTop="1" thickBot="1">
      <c r="A23" s="16">
        <v>8</v>
      </c>
      <c r="B23" s="15" t="s">
        <v>336</v>
      </c>
      <c r="C23" s="51" t="s">
        <v>112</v>
      </c>
      <c r="D23" s="16">
        <v>6</v>
      </c>
      <c r="E23" s="16">
        <v>10.3</v>
      </c>
      <c r="F23" s="86">
        <f t="shared" si="0"/>
        <v>61.800000000000004</v>
      </c>
    </row>
    <row r="24" spans="1:6" ht="16.5" thickTop="1" thickBot="1">
      <c r="A24" s="16">
        <v>9</v>
      </c>
      <c r="B24" s="15" t="s">
        <v>337</v>
      </c>
      <c r="C24" s="51" t="s">
        <v>112</v>
      </c>
      <c r="D24" s="16">
        <v>2</v>
      </c>
      <c r="E24" s="16">
        <v>10</v>
      </c>
      <c r="F24" s="86">
        <f t="shared" si="0"/>
        <v>20</v>
      </c>
    </row>
    <row r="25" spans="1:6" ht="16.5" thickTop="1" thickBot="1">
      <c r="A25" s="16">
        <v>10</v>
      </c>
      <c r="B25" s="15" t="s">
        <v>338</v>
      </c>
      <c r="C25" s="51" t="s">
        <v>106</v>
      </c>
      <c r="D25" s="16">
        <v>40</v>
      </c>
      <c r="E25" s="16">
        <v>0.6</v>
      </c>
      <c r="F25" s="86">
        <f t="shared" si="0"/>
        <v>24</v>
      </c>
    </row>
    <row r="26" spans="1:6" ht="16.5" thickTop="1" thickBot="1">
      <c r="A26" s="16">
        <v>11</v>
      </c>
      <c r="B26" s="15" t="s">
        <v>339</v>
      </c>
      <c r="C26" s="51" t="s">
        <v>112</v>
      </c>
      <c r="D26" s="16">
        <v>40</v>
      </c>
      <c r="E26" s="16">
        <v>0.8</v>
      </c>
      <c r="F26" s="86">
        <f t="shared" si="0"/>
        <v>32</v>
      </c>
    </row>
    <row r="27" spans="1:6" ht="16.5" thickTop="1" thickBot="1">
      <c r="A27" s="16">
        <v>12</v>
      </c>
      <c r="B27" s="15" t="s">
        <v>107</v>
      </c>
      <c r="C27" s="51" t="s">
        <v>112</v>
      </c>
      <c r="D27" s="16">
        <v>1</v>
      </c>
      <c r="E27" s="16">
        <v>12.5</v>
      </c>
      <c r="F27" s="86">
        <f t="shared" si="0"/>
        <v>12.5</v>
      </c>
    </row>
    <row r="28" spans="1:6" ht="16.5" thickTop="1" thickBot="1">
      <c r="A28" s="16">
        <v>13</v>
      </c>
      <c r="B28" s="15" t="s">
        <v>340</v>
      </c>
      <c r="C28" s="51" t="s">
        <v>112</v>
      </c>
      <c r="D28" s="16">
        <v>10</v>
      </c>
      <c r="E28" s="16">
        <v>0.5</v>
      </c>
      <c r="F28" s="86">
        <f t="shared" si="0"/>
        <v>5</v>
      </c>
    </row>
    <row r="29" spans="1:6" ht="16.5" thickTop="1" thickBot="1">
      <c r="A29" s="16">
        <v>14</v>
      </c>
      <c r="B29" s="15" t="s">
        <v>341</v>
      </c>
      <c r="C29" s="51" t="s">
        <v>112</v>
      </c>
      <c r="D29" s="16">
        <v>2</v>
      </c>
      <c r="E29" s="16">
        <v>17</v>
      </c>
      <c r="F29" s="86">
        <f t="shared" si="0"/>
        <v>34</v>
      </c>
    </row>
    <row r="30" spans="1:6" ht="16.5" thickTop="1" thickBot="1">
      <c r="A30" s="16">
        <v>15</v>
      </c>
      <c r="B30" s="15" t="s">
        <v>342</v>
      </c>
      <c r="C30" s="51" t="s">
        <v>112</v>
      </c>
      <c r="D30" s="16">
        <v>1</v>
      </c>
      <c r="E30" s="16">
        <v>70.400000000000006</v>
      </c>
      <c r="F30" s="86">
        <f t="shared" si="0"/>
        <v>70.400000000000006</v>
      </c>
    </row>
    <row r="31" spans="1:6" ht="16.5" thickTop="1" thickBot="1">
      <c r="A31" s="16">
        <v>16</v>
      </c>
      <c r="B31" s="15" t="s">
        <v>343</v>
      </c>
      <c r="C31" s="51" t="s">
        <v>112</v>
      </c>
      <c r="D31" s="16">
        <v>2</v>
      </c>
      <c r="E31" s="16">
        <v>19</v>
      </c>
      <c r="F31" s="86">
        <f t="shared" si="0"/>
        <v>38</v>
      </c>
    </row>
    <row r="32" spans="1:6" ht="16.5" thickTop="1" thickBot="1">
      <c r="A32" s="16">
        <v>17</v>
      </c>
      <c r="B32" s="15" t="s">
        <v>344</v>
      </c>
      <c r="C32" s="51" t="s">
        <v>112</v>
      </c>
      <c r="D32" s="16">
        <v>1</v>
      </c>
      <c r="E32" s="16">
        <v>527.70000000000005</v>
      </c>
      <c r="F32" s="86">
        <f t="shared" si="0"/>
        <v>527.70000000000005</v>
      </c>
    </row>
    <row r="33" spans="1:6" ht="16.5" thickTop="1" thickBot="1">
      <c r="A33" s="16">
        <v>18</v>
      </c>
      <c r="B33" s="15" t="s">
        <v>345</v>
      </c>
      <c r="C33" s="51" t="s">
        <v>112</v>
      </c>
      <c r="D33" s="16">
        <v>2</v>
      </c>
      <c r="E33" s="16">
        <v>52.8</v>
      </c>
      <c r="F33" s="86">
        <f t="shared" si="0"/>
        <v>105.6</v>
      </c>
    </row>
    <row r="34" spans="1:6" ht="16.5" thickTop="1" thickBot="1">
      <c r="A34" s="16">
        <v>19</v>
      </c>
      <c r="B34" s="15" t="s">
        <v>346</v>
      </c>
      <c r="C34" s="51" t="s">
        <v>112</v>
      </c>
      <c r="D34" s="16">
        <v>7</v>
      </c>
      <c r="E34" s="16">
        <v>17.100000000000001</v>
      </c>
      <c r="F34" s="86">
        <f t="shared" si="0"/>
        <v>119.70000000000002</v>
      </c>
    </row>
    <row r="35" spans="1:6" ht="16.5" thickTop="1" thickBot="1">
      <c r="A35" s="16">
        <v>20</v>
      </c>
      <c r="B35" s="15" t="s">
        <v>347</v>
      </c>
      <c r="C35" s="51" t="s">
        <v>112</v>
      </c>
      <c r="D35" s="16">
        <v>8</v>
      </c>
      <c r="E35" s="16">
        <v>10</v>
      </c>
      <c r="F35" s="86">
        <f t="shared" si="0"/>
        <v>80</v>
      </c>
    </row>
    <row r="36" spans="1:6" ht="16.5" thickTop="1" thickBot="1">
      <c r="A36" s="16">
        <v>21</v>
      </c>
      <c r="B36" s="15" t="s">
        <v>348</v>
      </c>
      <c r="C36" s="51" t="s">
        <v>112</v>
      </c>
      <c r="D36" s="16">
        <v>3</v>
      </c>
      <c r="E36" s="16">
        <v>14.9</v>
      </c>
      <c r="F36" s="86">
        <f t="shared" si="0"/>
        <v>44.7</v>
      </c>
    </row>
    <row r="37" spans="1:6" ht="16.5" thickTop="1" thickBot="1">
      <c r="A37" s="16">
        <v>22</v>
      </c>
      <c r="B37" s="15" t="s">
        <v>349</v>
      </c>
      <c r="C37" s="51" t="s">
        <v>112</v>
      </c>
      <c r="D37" s="16">
        <v>1</v>
      </c>
      <c r="E37" s="16">
        <v>4.0999999999999996</v>
      </c>
      <c r="F37" s="86">
        <f t="shared" si="0"/>
        <v>4.0999999999999996</v>
      </c>
    </row>
    <row r="38" spans="1:6" ht="16.5" thickTop="1" thickBot="1">
      <c r="A38" s="16">
        <v>23</v>
      </c>
      <c r="B38" s="15" t="s">
        <v>350</v>
      </c>
      <c r="C38" s="51" t="s">
        <v>112</v>
      </c>
      <c r="D38" s="16">
        <v>1</v>
      </c>
      <c r="E38" s="16">
        <v>12</v>
      </c>
      <c r="F38" s="86">
        <f t="shared" si="0"/>
        <v>12</v>
      </c>
    </row>
    <row r="39" spans="1:6" ht="16.5" thickTop="1" thickBot="1">
      <c r="A39" s="16">
        <v>24</v>
      </c>
      <c r="B39" s="15" t="s">
        <v>351</v>
      </c>
      <c r="C39" s="51" t="s">
        <v>112</v>
      </c>
      <c r="D39" s="16">
        <v>43</v>
      </c>
      <c r="E39" s="16">
        <v>0.8</v>
      </c>
      <c r="F39" s="86">
        <f t="shared" si="0"/>
        <v>34.4</v>
      </c>
    </row>
    <row r="40" spans="1:6" ht="16.5" thickTop="1" thickBot="1">
      <c r="A40" s="16">
        <v>25</v>
      </c>
      <c r="B40" s="15" t="s">
        <v>352</v>
      </c>
      <c r="C40" s="51" t="s">
        <v>108</v>
      </c>
      <c r="D40" s="16">
        <v>1</v>
      </c>
      <c r="E40" s="16">
        <v>568.29999999999995</v>
      </c>
      <c r="F40" s="86">
        <f t="shared" si="0"/>
        <v>568.29999999999995</v>
      </c>
    </row>
    <row r="41" spans="1:6" ht="16.5" thickTop="1" thickBot="1">
      <c r="A41" s="16">
        <v>26</v>
      </c>
      <c r="B41" s="15" t="s">
        <v>353</v>
      </c>
      <c r="C41" s="51" t="s">
        <v>112</v>
      </c>
      <c r="D41" s="16">
        <v>2</v>
      </c>
      <c r="E41" s="16">
        <v>17.100000000000001</v>
      </c>
      <c r="F41" s="86">
        <f t="shared" si="0"/>
        <v>34.200000000000003</v>
      </c>
    </row>
    <row r="42" spans="1:6" ht="16.5" thickTop="1" thickBot="1">
      <c r="A42" s="16">
        <v>27</v>
      </c>
      <c r="B42" s="15" t="s">
        <v>354</v>
      </c>
      <c r="C42" s="51" t="s">
        <v>112</v>
      </c>
      <c r="D42" s="16">
        <v>2</v>
      </c>
      <c r="E42" s="16">
        <v>8.1</v>
      </c>
      <c r="F42" s="86">
        <f t="shared" si="0"/>
        <v>16.2</v>
      </c>
    </row>
    <row r="43" spans="1:6" ht="16.5" thickTop="1" thickBot="1">
      <c r="A43" s="16">
        <v>28</v>
      </c>
      <c r="B43" s="15" t="s">
        <v>109</v>
      </c>
      <c r="C43" s="51" t="s">
        <v>112</v>
      </c>
      <c r="D43" s="16">
        <v>1</v>
      </c>
      <c r="E43" s="16">
        <v>98</v>
      </c>
      <c r="F43" s="86">
        <f t="shared" si="0"/>
        <v>98</v>
      </c>
    </row>
    <row r="44" spans="1:6" ht="16.5" thickTop="1" thickBot="1">
      <c r="A44" s="16">
        <v>29</v>
      </c>
      <c r="B44" s="87" t="s">
        <v>326</v>
      </c>
      <c r="C44" s="51" t="s">
        <v>112</v>
      </c>
      <c r="D44" s="16">
        <v>1</v>
      </c>
      <c r="E44" s="16">
        <v>2896</v>
      </c>
      <c r="F44" s="86">
        <f t="shared" si="0"/>
        <v>2896</v>
      </c>
    </row>
    <row r="45" spans="1:6" ht="16.5" thickTop="1" thickBot="1">
      <c r="A45" s="16">
        <v>30</v>
      </c>
      <c r="B45" s="87" t="s">
        <v>327</v>
      </c>
      <c r="C45" s="51" t="s">
        <v>112</v>
      </c>
      <c r="D45" s="16">
        <v>1</v>
      </c>
      <c r="E45" s="16">
        <v>24.3</v>
      </c>
      <c r="F45" s="86">
        <f t="shared" si="0"/>
        <v>24.3</v>
      </c>
    </row>
    <row r="46" spans="1:6" ht="16.5" thickTop="1" thickBot="1">
      <c r="A46" s="16">
        <v>31</v>
      </c>
      <c r="B46" s="87" t="s">
        <v>328</v>
      </c>
      <c r="C46" s="51" t="s">
        <v>110</v>
      </c>
      <c r="D46" s="16">
        <v>5</v>
      </c>
      <c r="E46" s="16">
        <v>52.3</v>
      </c>
      <c r="F46" s="86">
        <f t="shared" si="0"/>
        <v>261.5</v>
      </c>
    </row>
    <row r="47" spans="1:6" ht="16.5" thickTop="1" thickBot="1">
      <c r="A47" s="16">
        <v>32</v>
      </c>
      <c r="B47" s="15" t="s">
        <v>111</v>
      </c>
      <c r="C47" s="51" t="s">
        <v>112</v>
      </c>
      <c r="D47" s="16">
        <v>1</v>
      </c>
      <c r="E47" s="16">
        <v>2500</v>
      </c>
      <c r="F47" s="86">
        <f t="shared" si="0"/>
        <v>2500</v>
      </c>
    </row>
    <row r="48" spans="1:6" ht="16.5" thickTop="1" thickBot="1">
      <c r="A48" s="16">
        <v>33</v>
      </c>
      <c r="B48" s="87" t="s">
        <v>330</v>
      </c>
      <c r="C48" s="51" t="s">
        <v>113</v>
      </c>
      <c r="D48" s="16">
        <v>1</v>
      </c>
      <c r="E48" s="16">
        <v>250</v>
      </c>
      <c r="F48" s="86">
        <f t="shared" si="0"/>
        <v>250</v>
      </c>
    </row>
    <row r="49" spans="1:7" ht="16.5" thickTop="1" thickBot="1">
      <c r="A49" s="53"/>
      <c r="B49" s="88"/>
      <c r="C49" s="89"/>
      <c r="D49" s="53"/>
      <c r="E49" s="53"/>
      <c r="F49" s="53"/>
      <c r="G49" s="90"/>
    </row>
    <row r="50" spans="1:7" ht="16.5" thickTop="1" thickBot="1">
      <c r="A50" s="367" t="s">
        <v>270</v>
      </c>
      <c r="B50" s="367"/>
      <c r="C50" s="367"/>
      <c r="D50" s="367"/>
      <c r="E50" s="367"/>
      <c r="F50" s="91">
        <f>SUM(F16:F48)</f>
        <v>9005.7999999999993</v>
      </c>
    </row>
    <row r="51" spans="1:7" ht="15.75" thickTop="1"/>
    <row r="60" spans="1:7" ht="48.75" customHeight="1"/>
  </sheetData>
  <mergeCells count="7">
    <mergeCell ref="D13:F13"/>
    <mergeCell ref="A50:E50"/>
    <mergeCell ref="A6:F6"/>
    <mergeCell ref="A8:F8"/>
    <mergeCell ref="D10:F10"/>
    <mergeCell ref="D11:F11"/>
    <mergeCell ref="D12:F12"/>
  </mergeCells>
  <phoneticPr fontId="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8"/>
  </sheetPr>
  <dimension ref="A1:N66"/>
  <sheetViews>
    <sheetView showGridLines="0" topLeftCell="A5" zoomScale="80" zoomScaleNormal="80" workbookViewId="0">
      <selection activeCell="F23" sqref="F23"/>
    </sheetView>
  </sheetViews>
  <sheetFormatPr baseColWidth="10" defaultRowHeight="13.5"/>
  <cols>
    <col min="1" max="1" width="11.42578125" style="2"/>
    <col min="2" max="2" width="30.42578125" style="2" customWidth="1"/>
    <col min="3" max="4" width="16.140625" style="2" customWidth="1"/>
    <col min="5" max="5" width="13" style="2" customWidth="1"/>
    <col min="6" max="6" width="16" style="2" customWidth="1"/>
    <col min="7" max="8" width="18.5703125" style="2" customWidth="1"/>
    <col min="9" max="12" width="17.140625" style="2" customWidth="1"/>
    <col min="13" max="13" width="11.5703125" style="2" bestFit="1" customWidth="1"/>
    <col min="14" max="16384" width="11.42578125" style="2"/>
  </cols>
  <sheetData>
    <row r="1" spans="1:14" ht="35.25" customHeight="1"/>
    <row r="2" spans="1:14" ht="35.25" customHeight="1"/>
    <row r="3" spans="1:14" ht="35.25" customHeight="1">
      <c r="G3" s="92"/>
      <c r="H3" s="92"/>
      <c r="I3" s="92"/>
      <c r="J3" s="92"/>
      <c r="K3" s="92"/>
      <c r="L3" s="92"/>
      <c r="M3" s="92"/>
    </row>
    <row r="4" spans="1:14" ht="35.25" customHeight="1" thickBo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</row>
    <row r="5" spans="1:14" ht="33" customHeight="1" thickTop="1" thickBot="1">
      <c r="A5" s="379" t="s">
        <v>390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1"/>
    </row>
    <row r="6" spans="1:14" ht="20.25" customHeight="1" thickTop="1" thickBot="1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4" ht="20.25" customHeight="1" thickTop="1" thickBot="1">
      <c r="B7" s="369" t="s">
        <v>258</v>
      </c>
      <c r="C7" s="370"/>
      <c r="D7" s="371"/>
      <c r="E7" s="92"/>
      <c r="F7" s="92"/>
      <c r="G7" s="92"/>
      <c r="H7" s="92"/>
      <c r="I7" s="92"/>
      <c r="J7" s="92"/>
      <c r="K7" s="92"/>
      <c r="L7" s="92"/>
      <c r="M7" s="92"/>
    </row>
    <row r="8" spans="1:14" ht="20.25" customHeight="1" thickTop="1" thickBot="1">
      <c r="B8" s="3"/>
      <c r="C8" s="3"/>
      <c r="E8" s="92"/>
      <c r="F8" s="92"/>
      <c r="G8" s="92"/>
      <c r="H8" s="92"/>
      <c r="I8" s="92"/>
      <c r="J8" s="92"/>
      <c r="K8" s="92"/>
      <c r="L8" s="92"/>
      <c r="M8" s="92"/>
    </row>
    <row r="9" spans="1:14" ht="20.25" customHeight="1" thickTop="1" thickBot="1">
      <c r="B9" s="93" t="s">
        <v>259</v>
      </c>
      <c r="C9" s="372" t="s">
        <v>260</v>
      </c>
      <c r="D9" s="372"/>
      <c r="E9" s="92"/>
      <c r="F9" s="341" t="s">
        <v>247</v>
      </c>
      <c r="G9" s="341" t="s">
        <v>98</v>
      </c>
      <c r="H9" s="341" t="s">
        <v>134</v>
      </c>
      <c r="I9" s="341"/>
      <c r="J9" s="341" t="s">
        <v>136</v>
      </c>
      <c r="K9" s="341"/>
      <c r="L9" s="341" t="s">
        <v>242</v>
      </c>
      <c r="M9" s="92"/>
    </row>
    <row r="10" spans="1:14" ht="40.5" customHeight="1" thickTop="1" thickBot="1">
      <c r="B10" s="93" t="s">
        <v>98</v>
      </c>
      <c r="C10" s="373" t="str">
        <f>CAR_SOL!D10</f>
        <v>Carpa solar para producción de hortalizas</v>
      </c>
      <c r="D10" s="373"/>
      <c r="E10" s="92"/>
      <c r="F10" s="341"/>
      <c r="G10" s="341"/>
      <c r="H10" s="94" t="s">
        <v>137</v>
      </c>
      <c r="I10" s="94" t="s">
        <v>273</v>
      </c>
      <c r="J10" s="94" t="s">
        <v>137</v>
      </c>
      <c r="K10" s="94" t="s">
        <v>274</v>
      </c>
      <c r="L10" s="341"/>
      <c r="M10" s="92"/>
    </row>
    <row r="11" spans="1:14" ht="20.25" customHeight="1" thickTop="1" thickBot="1">
      <c r="B11" s="93" t="str">
        <f>CAR_SOL!A43</f>
        <v>Costo total por carpa solar (Bs)</v>
      </c>
      <c r="C11" s="376">
        <f>CAR_SOL!F43</f>
        <v>16886.900000000001</v>
      </c>
      <c r="D11" s="376"/>
      <c r="E11" s="92"/>
      <c r="F11" s="264" t="str">
        <f>B7</f>
        <v>Infraestructura  1</v>
      </c>
      <c r="G11" s="264" t="str">
        <f>C9</f>
        <v>Carpa solar</v>
      </c>
      <c r="H11" s="264">
        <v>50</v>
      </c>
      <c r="I11" s="265">
        <f>C17*H11/100</f>
        <v>1013214.0000000001</v>
      </c>
      <c r="J11" s="264">
        <f>100-H11</f>
        <v>50</v>
      </c>
      <c r="K11" s="265">
        <f>C17*J11/100</f>
        <v>1013214.0000000001</v>
      </c>
      <c r="L11" s="265">
        <f>I11+K11</f>
        <v>2026428.0000000002</v>
      </c>
      <c r="M11" s="92"/>
    </row>
    <row r="12" spans="1:14" ht="20.25" customHeight="1" thickTop="1" thickBot="1">
      <c r="B12" s="93" t="s">
        <v>2</v>
      </c>
      <c r="C12" s="377" t="str">
        <f>CAR_SOL!D12</f>
        <v>m2</v>
      </c>
      <c r="D12" s="377"/>
      <c r="E12" s="92"/>
      <c r="F12" s="264" t="str">
        <f>B19</f>
        <v>Infraestructura  2</v>
      </c>
      <c r="G12" s="264" t="str">
        <f>C21</f>
        <v>Cisterna</v>
      </c>
      <c r="H12" s="264">
        <v>50</v>
      </c>
      <c r="I12" s="265">
        <f>C29*H12/100</f>
        <v>830637.60000000009</v>
      </c>
      <c r="J12" s="264">
        <f t="shared" ref="J12:J14" si="0">100-H12</f>
        <v>50</v>
      </c>
      <c r="K12" s="265">
        <f>C29*J12/100</f>
        <v>830637.60000000009</v>
      </c>
      <c r="L12" s="265">
        <f>I12+K12</f>
        <v>1661275.2000000002</v>
      </c>
      <c r="M12" s="92"/>
    </row>
    <row r="13" spans="1:14" ht="20.25" customHeight="1" thickTop="1" thickBot="1">
      <c r="B13" s="93" t="s">
        <v>275</v>
      </c>
      <c r="C13" s="378">
        <f>CAR_SOL!D11</f>
        <v>117</v>
      </c>
      <c r="D13" s="378"/>
      <c r="E13" s="92"/>
      <c r="F13" s="264" t="str">
        <f>B31</f>
        <v>Infraestructura  3</v>
      </c>
      <c r="G13" s="264" t="str">
        <f>C33</f>
        <v>Riego por aspersión</v>
      </c>
      <c r="H13" s="264">
        <v>50</v>
      </c>
      <c r="I13" s="265">
        <f>C41*H13/100</f>
        <v>562662</v>
      </c>
      <c r="J13" s="264">
        <f t="shared" si="0"/>
        <v>50</v>
      </c>
      <c r="K13" s="265">
        <f>C41*J13/100</f>
        <v>562662</v>
      </c>
      <c r="L13" s="265">
        <f>I13+K13</f>
        <v>1125324</v>
      </c>
      <c r="M13" s="92"/>
    </row>
    <row r="14" spans="1:14" ht="20.25" customHeight="1" thickTop="1" thickBot="1">
      <c r="B14" s="93" t="s">
        <v>271</v>
      </c>
      <c r="C14" s="96" t="str">
        <f>C12</f>
        <v>m2</v>
      </c>
      <c r="D14" s="268">
        <f>C11/C13</f>
        <v>144.33247863247865</v>
      </c>
      <c r="E14" s="92"/>
      <c r="F14" s="264" t="str">
        <f>B43</f>
        <v>Infraestructura  4</v>
      </c>
      <c r="G14" s="264" t="str">
        <f>C45</f>
        <v>Riego por goteo</v>
      </c>
      <c r="H14" s="264">
        <v>50</v>
      </c>
      <c r="I14" s="265">
        <f>C53*H14/100</f>
        <v>540348</v>
      </c>
      <c r="J14" s="264">
        <f t="shared" si="0"/>
        <v>50</v>
      </c>
      <c r="K14" s="265">
        <f>C53*J14/100</f>
        <v>540348</v>
      </c>
      <c r="L14" s="265">
        <f>I14+K14</f>
        <v>1080696</v>
      </c>
      <c r="M14" s="92"/>
    </row>
    <row r="15" spans="1:14" ht="20.25" customHeight="1" thickTop="1" thickBot="1">
      <c r="B15" s="93" t="s">
        <v>261</v>
      </c>
      <c r="C15" s="375">
        <v>120</v>
      </c>
      <c r="D15" s="375"/>
      <c r="E15" s="92"/>
      <c r="F15" s="382" t="s">
        <v>290</v>
      </c>
      <c r="G15" s="383"/>
      <c r="H15" s="97"/>
      <c r="I15" s="265">
        <f>SUM(I11:I14)</f>
        <v>2946861.6</v>
      </c>
      <c r="J15" s="97"/>
      <c r="K15" s="265">
        <f>SUM(K11:K14)</f>
        <v>2946861.6</v>
      </c>
      <c r="L15" s="265">
        <f>SUM(L11:L14)</f>
        <v>5893723.2000000002</v>
      </c>
      <c r="M15" s="92"/>
    </row>
    <row r="16" spans="1:14" ht="16.5" customHeight="1" thickTop="1" thickBot="1">
      <c r="B16" s="93" t="s">
        <v>262</v>
      </c>
      <c r="C16" s="96" t="str">
        <f>C14</f>
        <v>m2</v>
      </c>
      <c r="D16" s="269">
        <f>C15*C13</f>
        <v>14040</v>
      </c>
      <c r="E16" s="98"/>
      <c r="F16" s="98"/>
    </row>
    <row r="17" spans="2:13" ht="16.5" thickTop="1" thickBot="1">
      <c r="B17" s="93" t="s">
        <v>272</v>
      </c>
      <c r="C17" s="368">
        <f>D14*D16</f>
        <v>2026428.0000000002</v>
      </c>
      <c r="D17" s="368"/>
      <c r="E17" s="99"/>
      <c r="F17" s="100" t="s">
        <v>231</v>
      </c>
      <c r="G17" s="101" t="s">
        <v>226</v>
      </c>
      <c r="H17" s="102"/>
      <c r="I17" s="103" t="s">
        <v>154</v>
      </c>
    </row>
    <row r="18" spans="2:13" s="83" customFormat="1" ht="16.5" thickTop="1" thickBot="1">
      <c r="B18" s="104"/>
      <c r="C18" s="105"/>
      <c r="E18" s="106"/>
      <c r="F18" s="244">
        <v>3000</v>
      </c>
      <c r="G18" s="266" t="s">
        <v>355</v>
      </c>
      <c r="H18" s="267"/>
      <c r="I18" s="243">
        <f>I15</f>
        <v>2946861.6</v>
      </c>
    </row>
    <row r="19" spans="2:13" s="83" customFormat="1" ht="22.5" thickTop="1" thickBot="1">
      <c r="B19" s="369" t="s">
        <v>264</v>
      </c>
      <c r="C19" s="370"/>
      <c r="D19" s="371"/>
      <c r="E19" s="106"/>
      <c r="F19" s="311" t="s">
        <v>356</v>
      </c>
      <c r="G19" s="313"/>
      <c r="H19" s="312"/>
      <c r="I19" s="243">
        <f>SUM(I18)</f>
        <v>2946861.6</v>
      </c>
    </row>
    <row r="20" spans="2:13" s="83" customFormat="1" ht="16.5" thickTop="1" thickBot="1">
      <c r="B20" s="3"/>
      <c r="C20" s="3"/>
      <c r="D20" s="2"/>
      <c r="E20" s="106"/>
      <c r="F20" s="106"/>
    </row>
    <row r="21" spans="2:13" s="83" customFormat="1" ht="16.5" thickTop="1" thickBot="1">
      <c r="B21" s="93" t="s">
        <v>259</v>
      </c>
      <c r="C21" s="372" t="s">
        <v>267</v>
      </c>
      <c r="D21" s="372"/>
      <c r="E21" s="106"/>
      <c r="F21" s="106"/>
      <c r="G21" s="106"/>
      <c r="H21" s="106"/>
      <c r="I21" s="106"/>
      <c r="J21" s="106"/>
      <c r="K21" s="106"/>
      <c r="L21" s="106"/>
      <c r="M21" s="106"/>
    </row>
    <row r="22" spans="2:13" s="83" customFormat="1" ht="36.75" customHeight="1" thickTop="1" thickBot="1">
      <c r="B22" s="93" t="s">
        <v>98</v>
      </c>
      <c r="C22" s="373" t="str">
        <f>CIST!D10</f>
        <v>Una cisterna con sistema de cosecha de lluvia</v>
      </c>
      <c r="D22" s="373"/>
      <c r="E22" s="106"/>
      <c r="F22" s="106"/>
      <c r="G22" s="106"/>
      <c r="H22" s="106"/>
      <c r="I22" s="106"/>
      <c r="J22" s="106"/>
      <c r="K22" s="106"/>
      <c r="L22" s="106"/>
      <c r="M22" s="106"/>
    </row>
    <row r="23" spans="2:13" s="83" customFormat="1" ht="30.75" customHeight="1" thickTop="1" thickBot="1">
      <c r="B23" s="93" t="str">
        <f>CIST!A56</f>
        <v>Costo total por cisterna (Bs)</v>
      </c>
      <c r="C23" s="376">
        <f>CIST!F56</f>
        <v>13843.960000000001</v>
      </c>
      <c r="D23" s="376"/>
      <c r="E23" s="106"/>
      <c r="F23" s="106"/>
      <c r="G23" s="106"/>
      <c r="H23" s="106"/>
      <c r="I23" s="106"/>
      <c r="J23" s="106"/>
      <c r="K23" s="106"/>
      <c r="L23" s="106"/>
      <c r="M23" s="106"/>
    </row>
    <row r="24" spans="2:13" s="83" customFormat="1" ht="16.5" thickTop="1" thickBot="1">
      <c r="B24" s="93" t="s">
        <v>2</v>
      </c>
      <c r="C24" s="377" t="str">
        <f>CIST!D12</f>
        <v>m3</v>
      </c>
      <c r="D24" s="377"/>
      <c r="E24" s="106"/>
      <c r="F24" s="106"/>
      <c r="G24" s="106"/>
      <c r="H24" s="106"/>
      <c r="I24" s="106"/>
      <c r="J24" s="106"/>
      <c r="K24" s="106"/>
      <c r="L24" s="106"/>
      <c r="M24" s="106"/>
    </row>
    <row r="25" spans="2:13" s="83" customFormat="1" ht="21" customHeight="1" thickTop="1" thickBot="1">
      <c r="B25" s="93" t="s">
        <v>275</v>
      </c>
      <c r="C25" s="378">
        <f>CIST!D11</f>
        <v>16</v>
      </c>
      <c r="D25" s="378"/>
      <c r="E25" s="106"/>
      <c r="F25" s="106"/>
      <c r="G25" s="106"/>
      <c r="H25" s="106"/>
      <c r="I25" s="106"/>
      <c r="J25" s="106"/>
      <c r="K25" s="106"/>
      <c r="L25" s="106"/>
      <c r="M25" s="106"/>
    </row>
    <row r="26" spans="2:13" s="83" customFormat="1" ht="16.5" thickTop="1" thickBot="1">
      <c r="B26" s="93" t="s">
        <v>263</v>
      </c>
      <c r="C26" s="96" t="str">
        <f>C24</f>
        <v>m3</v>
      </c>
      <c r="D26" s="268">
        <f>C23/C25</f>
        <v>865.24750000000006</v>
      </c>
      <c r="E26" s="106"/>
      <c r="F26" s="106"/>
      <c r="G26" s="106"/>
      <c r="H26" s="106"/>
      <c r="I26" s="106"/>
      <c r="J26" s="106"/>
      <c r="K26" s="106"/>
      <c r="L26" s="106"/>
      <c r="M26" s="106"/>
    </row>
    <row r="27" spans="2:13" s="83" customFormat="1" ht="24" customHeight="1" thickTop="1" thickBot="1">
      <c r="B27" s="93" t="s">
        <v>261</v>
      </c>
      <c r="C27" s="375">
        <v>120</v>
      </c>
      <c r="D27" s="375"/>
      <c r="E27" s="106"/>
      <c r="F27" s="106"/>
      <c r="G27" s="106"/>
      <c r="H27" s="106"/>
      <c r="I27" s="106"/>
      <c r="J27" s="106"/>
      <c r="K27" s="106"/>
      <c r="L27" s="106"/>
      <c r="M27" s="106"/>
    </row>
    <row r="28" spans="2:13" s="83" customFormat="1" ht="16.5" thickTop="1" thickBot="1">
      <c r="B28" s="93" t="s">
        <v>262</v>
      </c>
      <c r="C28" s="96" t="str">
        <f>C26</f>
        <v>m3</v>
      </c>
      <c r="D28" s="269">
        <f>C27*C25</f>
        <v>1920</v>
      </c>
      <c r="E28" s="106"/>
      <c r="F28" s="106"/>
      <c r="G28" s="106"/>
      <c r="H28" s="106"/>
      <c r="I28" s="106"/>
      <c r="J28" s="106"/>
      <c r="K28" s="106"/>
      <c r="L28" s="106"/>
      <c r="M28" s="106"/>
    </row>
    <row r="29" spans="2:13" s="83" customFormat="1" ht="16.5" thickTop="1" thickBot="1">
      <c r="B29" s="93" t="s">
        <v>242</v>
      </c>
      <c r="C29" s="368">
        <f>D26*D28</f>
        <v>1661275.2000000002</v>
      </c>
      <c r="D29" s="368"/>
      <c r="E29" s="106"/>
      <c r="F29" s="106"/>
      <c r="G29" s="106"/>
      <c r="H29" s="106"/>
      <c r="I29" s="106"/>
      <c r="J29" s="106"/>
      <c r="K29" s="106"/>
      <c r="L29" s="106"/>
      <c r="M29" s="106"/>
    </row>
    <row r="30" spans="2:13" s="83" customFormat="1" ht="16.5" thickTop="1" thickBot="1">
      <c r="B30" s="104"/>
      <c r="C30" s="105"/>
      <c r="E30" s="106"/>
      <c r="F30" s="106"/>
      <c r="G30" s="106"/>
      <c r="H30" s="106"/>
      <c r="I30" s="106"/>
      <c r="J30" s="106"/>
      <c r="K30" s="106"/>
      <c r="L30" s="106"/>
      <c r="M30" s="106"/>
    </row>
    <row r="31" spans="2:13" s="83" customFormat="1" ht="22.5" thickTop="1" thickBot="1">
      <c r="B31" s="369" t="s">
        <v>265</v>
      </c>
      <c r="C31" s="370"/>
      <c r="D31" s="371"/>
      <c r="E31" s="106"/>
      <c r="F31" s="106"/>
      <c r="G31" s="106"/>
      <c r="H31" s="106"/>
      <c r="I31" s="106"/>
      <c r="J31" s="106"/>
      <c r="K31" s="106"/>
      <c r="L31" s="106"/>
      <c r="M31" s="106"/>
    </row>
    <row r="32" spans="2:13" s="83" customFormat="1" ht="16.5" thickTop="1" thickBot="1">
      <c r="B32" s="3"/>
      <c r="C32" s="3"/>
      <c r="D32" s="2"/>
      <c r="E32" s="106"/>
      <c r="F32" s="106"/>
      <c r="G32" s="106"/>
      <c r="H32" s="106"/>
      <c r="I32" s="106"/>
      <c r="J32" s="106"/>
      <c r="K32" s="106"/>
      <c r="L32" s="106"/>
      <c r="M32" s="106"/>
    </row>
    <row r="33" spans="2:13" s="83" customFormat="1" ht="16.5" thickTop="1" thickBot="1">
      <c r="B33" s="93" t="s">
        <v>259</v>
      </c>
      <c r="C33" s="372" t="s">
        <v>279</v>
      </c>
      <c r="D33" s="372"/>
      <c r="E33" s="106"/>
      <c r="F33" s="106"/>
      <c r="G33" s="106"/>
      <c r="H33" s="106"/>
      <c r="I33" s="106"/>
      <c r="J33" s="106"/>
      <c r="K33" s="106"/>
      <c r="L33" s="106"/>
      <c r="M33" s="106"/>
    </row>
    <row r="34" spans="2:13" s="83" customFormat="1" ht="33" customHeight="1" thickTop="1" thickBot="1">
      <c r="B34" s="93" t="s">
        <v>98</v>
      </c>
      <c r="C34" s="374" t="str">
        <f>RIEG_ASP!D10</f>
        <v>Un sistema de riego por aspersión</v>
      </c>
      <c r="D34" s="374"/>
      <c r="E34" s="106"/>
      <c r="F34" s="106"/>
      <c r="G34" s="106"/>
      <c r="H34" s="106"/>
      <c r="I34" s="106"/>
      <c r="J34" s="106"/>
      <c r="K34" s="106"/>
      <c r="L34" s="106"/>
      <c r="M34" s="106"/>
    </row>
    <row r="35" spans="2:13" s="83" customFormat="1" ht="31.5" thickTop="1" thickBot="1">
      <c r="B35" s="107" t="str">
        <f>RIEG_ASP!A30</f>
        <v>Costo total un sistema de riego por aspersión (Bs)</v>
      </c>
      <c r="C35" s="376">
        <f>RIEG_ASP!F30</f>
        <v>9377.7000000000007</v>
      </c>
      <c r="D35" s="376"/>
      <c r="E35" s="106"/>
      <c r="F35" s="106"/>
      <c r="G35" s="106"/>
      <c r="H35" s="106"/>
      <c r="I35" s="106"/>
      <c r="J35" s="106"/>
      <c r="K35" s="106"/>
      <c r="L35" s="106"/>
      <c r="M35" s="106"/>
    </row>
    <row r="36" spans="2:13" s="83" customFormat="1" ht="16.5" thickTop="1" thickBot="1">
      <c r="B36" s="93" t="s">
        <v>2</v>
      </c>
      <c r="C36" s="377" t="str">
        <f>RIEG_ASP!D12</f>
        <v>Metro Lineal (ML)</v>
      </c>
      <c r="D36" s="377"/>
      <c r="E36" s="106"/>
      <c r="F36" s="106"/>
      <c r="G36" s="106"/>
      <c r="H36" s="106"/>
      <c r="I36" s="106"/>
      <c r="J36" s="106"/>
      <c r="K36" s="106"/>
      <c r="L36" s="106"/>
      <c r="M36" s="106"/>
    </row>
    <row r="37" spans="2:13" s="83" customFormat="1" ht="16.5" thickTop="1" thickBot="1">
      <c r="B37" s="93" t="s">
        <v>275</v>
      </c>
      <c r="C37" s="378">
        <f>RIEG_ASP!D11</f>
        <v>200</v>
      </c>
      <c r="D37" s="378"/>
      <c r="E37" s="106"/>
      <c r="F37" s="106"/>
      <c r="G37" s="106"/>
      <c r="H37" s="106"/>
      <c r="I37" s="106"/>
      <c r="J37" s="106"/>
      <c r="K37" s="106"/>
      <c r="L37" s="106"/>
      <c r="M37" s="106"/>
    </row>
    <row r="38" spans="2:13" s="83" customFormat="1" ht="16.5" thickTop="1" thickBot="1">
      <c r="B38" s="93" t="s">
        <v>263</v>
      </c>
      <c r="C38" s="96" t="str">
        <f>RIEG_ASP!D12</f>
        <v>Metro Lineal (ML)</v>
      </c>
      <c r="D38" s="268">
        <f>C35/C37</f>
        <v>46.888500000000001</v>
      </c>
      <c r="E38" s="106"/>
      <c r="F38" s="106"/>
      <c r="G38" s="106"/>
      <c r="H38" s="106"/>
      <c r="I38" s="106"/>
      <c r="J38" s="106"/>
      <c r="K38" s="106"/>
      <c r="L38" s="106"/>
      <c r="M38" s="106"/>
    </row>
    <row r="39" spans="2:13" s="83" customFormat="1" ht="22.5" customHeight="1" thickTop="1" thickBot="1">
      <c r="B39" s="93" t="s">
        <v>261</v>
      </c>
      <c r="C39" s="375">
        <v>120</v>
      </c>
      <c r="D39" s="375"/>
      <c r="E39" s="106"/>
      <c r="F39" s="106"/>
      <c r="G39" s="106"/>
      <c r="H39" s="106"/>
      <c r="I39" s="106"/>
      <c r="J39" s="106"/>
      <c r="K39" s="106"/>
      <c r="L39" s="106"/>
      <c r="M39" s="106"/>
    </row>
    <row r="40" spans="2:13" s="83" customFormat="1" ht="16.5" thickTop="1" thickBot="1">
      <c r="B40" s="93" t="s">
        <v>262</v>
      </c>
      <c r="C40" s="96" t="str">
        <f>C38</f>
        <v>Metro Lineal (ML)</v>
      </c>
      <c r="D40" s="269">
        <f>C37*C39</f>
        <v>24000</v>
      </c>
      <c r="E40" s="106"/>
      <c r="F40" s="106"/>
      <c r="G40" s="106"/>
      <c r="H40" s="106"/>
      <c r="I40" s="106"/>
      <c r="J40" s="106"/>
      <c r="K40" s="106"/>
      <c r="L40" s="106"/>
      <c r="M40" s="106"/>
    </row>
    <row r="41" spans="2:13" s="83" customFormat="1" ht="16.5" thickTop="1" thickBot="1">
      <c r="B41" s="93" t="s">
        <v>242</v>
      </c>
      <c r="C41" s="368">
        <f>D38*D40</f>
        <v>1125324</v>
      </c>
      <c r="D41" s="368"/>
      <c r="E41" s="106"/>
      <c r="F41" s="106"/>
      <c r="G41" s="106"/>
      <c r="H41" s="106"/>
      <c r="I41" s="106"/>
      <c r="J41" s="106"/>
      <c r="K41" s="106"/>
      <c r="L41" s="106"/>
      <c r="M41" s="106"/>
    </row>
    <row r="42" spans="2:13" s="83" customFormat="1" ht="16.5" thickTop="1" thickBot="1">
      <c r="B42" s="104"/>
      <c r="C42" s="105"/>
      <c r="E42" s="106"/>
      <c r="F42" s="106"/>
      <c r="G42" s="106"/>
      <c r="H42" s="106"/>
      <c r="I42" s="106"/>
      <c r="J42" s="106"/>
      <c r="K42" s="106"/>
      <c r="L42" s="106"/>
      <c r="M42" s="106"/>
    </row>
    <row r="43" spans="2:13" s="83" customFormat="1" ht="22.5" thickTop="1" thickBot="1">
      <c r="B43" s="369" t="s">
        <v>266</v>
      </c>
      <c r="C43" s="370"/>
      <c r="D43" s="371"/>
      <c r="E43" s="106"/>
      <c r="F43" s="106"/>
      <c r="G43" s="106"/>
      <c r="H43" s="106"/>
      <c r="I43" s="106"/>
      <c r="J43" s="106"/>
      <c r="K43" s="106"/>
      <c r="L43" s="106"/>
      <c r="M43" s="106"/>
    </row>
    <row r="44" spans="2:13" s="83" customFormat="1" ht="16.5" thickTop="1" thickBot="1">
      <c r="B44" s="3"/>
      <c r="C44" s="3"/>
      <c r="D44" s="2"/>
      <c r="E44" s="106"/>
      <c r="F44" s="106"/>
      <c r="G44" s="106"/>
      <c r="H44" s="106"/>
      <c r="I44" s="106"/>
      <c r="J44" s="106"/>
      <c r="K44" s="106"/>
      <c r="L44" s="106"/>
      <c r="M44" s="106"/>
    </row>
    <row r="45" spans="2:13" s="83" customFormat="1" ht="16.5" thickTop="1" thickBot="1">
      <c r="B45" s="93" t="s">
        <v>259</v>
      </c>
      <c r="C45" s="372" t="s">
        <v>220</v>
      </c>
      <c r="D45" s="372"/>
      <c r="E45" s="106"/>
      <c r="F45" s="106"/>
      <c r="G45" s="106"/>
      <c r="H45" s="106"/>
      <c r="I45" s="106"/>
      <c r="J45" s="106"/>
      <c r="K45" s="106"/>
      <c r="L45" s="106"/>
      <c r="M45" s="106"/>
    </row>
    <row r="46" spans="2:13" s="83" customFormat="1" ht="34.5" customHeight="1" thickTop="1" thickBot="1">
      <c r="B46" s="93" t="s">
        <v>98</v>
      </c>
      <c r="C46" s="374" t="str">
        <f>RIEGO_GOT!D11</f>
        <v>Un sistema de riego por goteo</v>
      </c>
      <c r="D46" s="374"/>
      <c r="E46" s="106"/>
      <c r="F46" s="106"/>
      <c r="G46" s="106"/>
      <c r="H46" s="106"/>
      <c r="I46" s="106"/>
      <c r="J46" s="106"/>
      <c r="K46" s="106"/>
      <c r="L46" s="106"/>
      <c r="M46" s="106"/>
    </row>
    <row r="47" spans="2:13" s="83" customFormat="1" ht="31.5" thickTop="1" thickBot="1">
      <c r="B47" s="107" t="str">
        <f>RIEGO_GOT!A50</f>
        <v>Costo total un sistema de riego por goteo (Bs)</v>
      </c>
      <c r="C47" s="376">
        <f>RIEGO_GOT!F50</f>
        <v>9005.7999999999993</v>
      </c>
      <c r="D47" s="376"/>
      <c r="E47" s="106"/>
      <c r="F47" s="106"/>
      <c r="G47" s="106"/>
      <c r="H47" s="106"/>
      <c r="I47" s="106"/>
      <c r="J47" s="106"/>
      <c r="K47" s="106"/>
      <c r="L47" s="106"/>
      <c r="M47" s="106"/>
    </row>
    <row r="48" spans="2:13" s="83" customFormat="1" ht="16.5" thickTop="1" thickBot="1">
      <c r="B48" s="93" t="s">
        <v>2</v>
      </c>
      <c r="C48" s="377" t="str">
        <f>RIEGO_GOT!D13</f>
        <v>Metro Lineal (ML)</v>
      </c>
      <c r="D48" s="377"/>
      <c r="E48" s="106"/>
      <c r="F48" s="106"/>
      <c r="G48" s="106"/>
      <c r="H48" s="106"/>
      <c r="I48" s="106"/>
      <c r="J48" s="106"/>
      <c r="K48" s="106"/>
      <c r="L48" s="106"/>
      <c r="M48" s="106"/>
    </row>
    <row r="49" spans="2:13" s="83" customFormat="1" ht="16.5" thickTop="1" thickBot="1">
      <c r="B49" s="93" t="s">
        <v>255</v>
      </c>
      <c r="C49" s="378">
        <f>RIEGO_GOT!D12</f>
        <v>200</v>
      </c>
      <c r="D49" s="378"/>
      <c r="E49" s="106"/>
      <c r="F49" s="106"/>
      <c r="G49" s="106"/>
      <c r="H49" s="106"/>
      <c r="I49" s="106"/>
      <c r="J49" s="106"/>
      <c r="K49" s="106"/>
      <c r="L49" s="106"/>
      <c r="M49" s="106"/>
    </row>
    <row r="50" spans="2:13" s="83" customFormat="1" ht="16.5" thickTop="1" thickBot="1">
      <c r="B50" s="93" t="s">
        <v>263</v>
      </c>
      <c r="C50" s="96" t="str">
        <f>C48</f>
        <v>Metro Lineal (ML)</v>
      </c>
      <c r="D50" s="268">
        <f>C47/C49</f>
        <v>45.028999999999996</v>
      </c>
      <c r="E50" s="106"/>
      <c r="F50" s="106"/>
      <c r="G50" s="106"/>
      <c r="H50" s="106"/>
      <c r="I50" s="106"/>
      <c r="J50" s="106"/>
      <c r="K50" s="106"/>
      <c r="L50" s="106"/>
      <c r="M50" s="106"/>
    </row>
    <row r="51" spans="2:13" s="83" customFormat="1" ht="28.5" customHeight="1" thickTop="1" thickBot="1">
      <c r="B51" s="93" t="s">
        <v>261</v>
      </c>
      <c r="C51" s="375">
        <v>120</v>
      </c>
      <c r="D51" s="375"/>
      <c r="E51" s="106"/>
      <c r="F51" s="106"/>
      <c r="G51" s="106"/>
      <c r="H51" s="106"/>
      <c r="I51" s="106"/>
      <c r="J51" s="106"/>
      <c r="K51" s="106"/>
      <c r="L51" s="106"/>
      <c r="M51" s="106"/>
    </row>
    <row r="52" spans="2:13" s="83" customFormat="1" ht="16.5" thickTop="1" thickBot="1">
      <c r="B52" s="93" t="s">
        <v>262</v>
      </c>
      <c r="C52" s="96" t="str">
        <f>C50</f>
        <v>Metro Lineal (ML)</v>
      </c>
      <c r="D52" s="269">
        <f>C49*C51</f>
        <v>24000</v>
      </c>
      <c r="E52" s="106"/>
      <c r="F52" s="106"/>
      <c r="G52" s="106"/>
      <c r="H52" s="106"/>
      <c r="I52" s="106"/>
      <c r="J52" s="106"/>
      <c r="K52" s="106"/>
      <c r="L52" s="106"/>
      <c r="M52" s="106"/>
    </row>
    <row r="53" spans="2:13" s="83" customFormat="1" ht="16.5" thickTop="1" thickBot="1">
      <c r="B53" s="93" t="s">
        <v>242</v>
      </c>
      <c r="C53" s="368">
        <f>D50*D52</f>
        <v>1080696</v>
      </c>
      <c r="D53" s="368"/>
      <c r="E53" s="106"/>
      <c r="F53" s="106"/>
      <c r="G53" s="106"/>
      <c r="H53" s="106"/>
      <c r="I53" s="106"/>
      <c r="J53" s="106"/>
      <c r="K53" s="106"/>
      <c r="L53" s="106"/>
      <c r="M53" s="106"/>
    </row>
    <row r="54" spans="2:13" s="83" customFormat="1" ht="15.75" thickTop="1">
      <c r="B54" s="104"/>
      <c r="C54" s="105"/>
      <c r="E54" s="106"/>
      <c r="F54" s="106"/>
      <c r="G54" s="106"/>
      <c r="H54" s="106"/>
      <c r="I54" s="106"/>
      <c r="J54" s="106"/>
      <c r="K54" s="106"/>
      <c r="L54" s="106"/>
      <c r="M54" s="106"/>
    </row>
    <row r="55" spans="2:13" s="83" customFormat="1" ht="15">
      <c r="B55" s="104"/>
      <c r="C55" s="105"/>
      <c r="E55" s="106"/>
      <c r="F55" s="106"/>
      <c r="G55" s="106"/>
      <c r="H55" s="106"/>
      <c r="I55" s="106"/>
      <c r="J55" s="106"/>
      <c r="K55" s="106"/>
      <c r="L55" s="106"/>
      <c r="M55" s="106"/>
    </row>
    <row r="56" spans="2:13" s="83" customFormat="1" ht="15">
      <c r="B56" s="104"/>
      <c r="C56" s="105"/>
      <c r="E56" s="106"/>
      <c r="F56" s="106"/>
      <c r="G56" s="106"/>
      <c r="H56" s="106"/>
      <c r="I56" s="106"/>
      <c r="J56" s="106"/>
      <c r="K56" s="106"/>
      <c r="L56" s="106"/>
      <c r="M56" s="106"/>
    </row>
    <row r="57" spans="2:13" s="83" customFormat="1" ht="15">
      <c r="B57" s="104"/>
      <c r="C57" s="105"/>
      <c r="E57" s="106"/>
      <c r="F57" s="106"/>
      <c r="G57" s="106"/>
      <c r="H57" s="106"/>
      <c r="I57" s="106"/>
      <c r="J57" s="106"/>
      <c r="K57" s="106"/>
      <c r="L57" s="106"/>
      <c r="M57" s="106"/>
    </row>
    <row r="58" spans="2:13" s="83" customFormat="1" ht="15">
      <c r="B58" s="104"/>
      <c r="C58" s="105"/>
      <c r="E58" s="106"/>
      <c r="F58" s="106"/>
      <c r="G58" s="106"/>
      <c r="H58" s="106"/>
      <c r="I58" s="106"/>
      <c r="J58" s="106"/>
      <c r="K58" s="106"/>
      <c r="L58" s="106"/>
      <c r="M58" s="106"/>
    </row>
    <row r="59" spans="2:13" s="83" customFormat="1" ht="15">
      <c r="B59" s="104"/>
      <c r="C59" s="105"/>
      <c r="E59" s="106"/>
      <c r="F59" s="106"/>
      <c r="G59" s="106"/>
      <c r="H59" s="106"/>
      <c r="I59" s="106"/>
      <c r="J59" s="106"/>
      <c r="K59" s="106"/>
      <c r="L59" s="106"/>
      <c r="M59" s="106"/>
    </row>
    <row r="60" spans="2:13" s="83" customFormat="1" ht="15">
      <c r="B60" s="104"/>
      <c r="C60" s="105"/>
      <c r="E60" s="106"/>
      <c r="F60" s="106"/>
      <c r="G60" s="106"/>
      <c r="H60" s="106"/>
      <c r="I60" s="106"/>
      <c r="J60" s="106"/>
      <c r="K60" s="106"/>
      <c r="L60" s="106"/>
      <c r="M60" s="106"/>
    </row>
    <row r="61" spans="2:13" s="83" customFormat="1" ht="15">
      <c r="B61" s="104"/>
      <c r="C61" s="105"/>
      <c r="E61" s="106"/>
      <c r="F61" s="106"/>
      <c r="G61" s="106"/>
      <c r="H61" s="106"/>
      <c r="I61" s="106"/>
      <c r="J61" s="106"/>
      <c r="K61" s="106"/>
      <c r="L61" s="106"/>
      <c r="M61" s="106"/>
    </row>
    <row r="62" spans="2:13" s="83" customFormat="1" ht="15">
      <c r="B62" s="104"/>
      <c r="C62" s="105"/>
      <c r="E62" s="106"/>
      <c r="F62" s="106"/>
      <c r="G62" s="106"/>
      <c r="H62" s="106"/>
      <c r="I62" s="106"/>
      <c r="J62" s="106"/>
      <c r="K62" s="106"/>
      <c r="L62" s="106"/>
      <c r="M62" s="106"/>
    </row>
    <row r="63" spans="2:13" s="83" customFormat="1" ht="15">
      <c r="B63" s="104"/>
      <c r="C63" s="105"/>
      <c r="E63" s="106"/>
      <c r="F63" s="106"/>
      <c r="G63" s="106"/>
      <c r="H63" s="106"/>
      <c r="I63" s="106"/>
      <c r="J63" s="106"/>
      <c r="K63" s="106"/>
      <c r="L63" s="106"/>
      <c r="M63" s="106"/>
    </row>
    <row r="64" spans="2:13" s="83" customFormat="1" ht="15">
      <c r="B64" s="104"/>
      <c r="C64" s="105"/>
      <c r="E64" s="106"/>
      <c r="F64" s="106"/>
      <c r="G64" s="106"/>
      <c r="H64" s="106"/>
      <c r="I64" s="106"/>
      <c r="J64" s="106"/>
      <c r="K64" s="106"/>
      <c r="L64" s="106"/>
      <c r="M64" s="106"/>
    </row>
    <row r="65" spans="2:13" s="83" customFormat="1" ht="15">
      <c r="B65" s="104"/>
      <c r="C65" s="105"/>
      <c r="E65" s="106"/>
      <c r="F65" s="106"/>
      <c r="G65" s="106"/>
      <c r="H65" s="106"/>
      <c r="I65" s="106"/>
      <c r="J65" s="106"/>
      <c r="K65" s="106"/>
      <c r="L65" s="106"/>
      <c r="M65" s="106"/>
    </row>
    <row r="66" spans="2:13" s="83" customFormat="1" ht="15">
      <c r="B66" s="104"/>
      <c r="C66" s="105"/>
      <c r="E66" s="106"/>
      <c r="F66" s="2"/>
      <c r="G66" s="2"/>
      <c r="H66" s="2"/>
      <c r="I66" s="2"/>
      <c r="J66" s="2"/>
      <c r="K66" s="2"/>
      <c r="L66" s="2"/>
      <c r="M66" s="106"/>
    </row>
  </sheetData>
  <mergeCells count="40">
    <mergeCell ref="F19:H19"/>
    <mergeCell ref="C35:D35"/>
    <mergeCell ref="C36:D36"/>
    <mergeCell ref="C37:D37"/>
    <mergeCell ref="C11:D11"/>
    <mergeCell ref="C12:D12"/>
    <mergeCell ref="C13:D13"/>
    <mergeCell ref="B31:D31"/>
    <mergeCell ref="C33:D33"/>
    <mergeCell ref="F15:G15"/>
    <mergeCell ref="C23:D23"/>
    <mergeCell ref="C24:D24"/>
    <mergeCell ref="C25:D25"/>
    <mergeCell ref="C27:D27"/>
    <mergeCell ref="C29:D29"/>
    <mergeCell ref="C15:D15"/>
    <mergeCell ref="A5:N5"/>
    <mergeCell ref="B7:D7"/>
    <mergeCell ref="C9:D9"/>
    <mergeCell ref="F9:F10"/>
    <mergeCell ref="G9:G10"/>
    <mergeCell ref="H9:I9"/>
    <mergeCell ref="J9:K9"/>
    <mergeCell ref="L9:L10"/>
    <mergeCell ref="C10:D10"/>
    <mergeCell ref="C53:D53"/>
    <mergeCell ref="C39:D39"/>
    <mergeCell ref="C41:D41"/>
    <mergeCell ref="B43:D43"/>
    <mergeCell ref="C45:D45"/>
    <mergeCell ref="C46:D46"/>
    <mergeCell ref="C47:D47"/>
    <mergeCell ref="C48:D48"/>
    <mergeCell ref="C49:D49"/>
    <mergeCell ref="C51:D51"/>
    <mergeCell ref="C17:D17"/>
    <mergeCell ref="B19:D19"/>
    <mergeCell ref="C21:D21"/>
    <mergeCell ref="C22:D22"/>
    <mergeCell ref="C34:D34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87"/>
  <sheetViews>
    <sheetView showGridLines="0" zoomScale="80" zoomScaleNormal="80" workbookViewId="0">
      <selection activeCell="A7" sqref="A7:F7"/>
    </sheetView>
  </sheetViews>
  <sheetFormatPr baseColWidth="10" defaultRowHeight="15"/>
  <cols>
    <col min="1" max="1" width="7" style="3" customWidth="1"/>
    <col min="2" max="2" width="56.140625" style="3" customWidth="1"/>
    <col min="3" max="3" width="12" style="3" customWidth="1"/>
    <col min="4" max="4" width="11.85546875" style="35" bestFit="1" customWidth="1"/>
    <col min="5" max="5" width="14.5703125" style="35" bestFit="1" customWidth="1"/>
    <col min="6" max="6" width="15.85546875" style="35" bestFit="1" customWidth="1"/>
    <col min="7" max="16384" width="11.42578125" style="3"/>
  </cols>
  <sheetData>
    <row r="1" spans="1:6" ht="22.5" customHeight="1"/>
    <row r="2" spans="1:6" ht="22.5" customHeight="1">
      <c r="A2" s="33"/>
      <c r="B2" s="33"/>
      <c r="C2" s="33"/>
      <c r="D2" s="34"/>
      <c r="E2" s="34"/>
    </row>
    <row r="3" spans="1:6" ht="22.5" customHeight="1">
      <c r="A3" s="33"/>
      <c r="B3" s="33"/>
      <c r="C3" s="33"/>
      <c r="D3" s="34"/>
      <c r="E3" s="34"/>
    </row>
    <row r="4" spans="1:6" ht="22.5" customHeight="1" thickBot="1">
      <c r="A4" s="33"/>
      <c r="B4" s="33"/>
      <c r="C4" s="33"/>
      <c r="D4" s="34"/>
      <c r="E4" s="34"/>
    </row>
    <row r="5" spans="1:6" ht="24.75" thickTop="1" thickBot="1">
      <c r="A5" s="384" t="s">
        <v>440</v>
      </c>
      <c r="B5" s="385"/>
      <c r="C5" s="385"/>
      <c r="D5" s="385"/>
      <c r="E5" s="385"/>
      <c r="F5" s="386"/>
    </row>
    <row r="6" spans="1:6" ht="9" customHeight="1" thickTop="1" thickBot="1">
      <c r="A6" s="33"/>
      <c r="B6" s="33"/>
      <c r="C6" s="33"/>
      <c r="D6" s="34"/>
      <c r="E6" s="34"/>
    </row>
    <row r="7" spans="1:6" ht="26.25" customHeight="1" thickTop="1" thickBot="1">
      <c r="A7" s="391" t="s">
        <v>381</v>
      </c>
      <c r="B7" s="392"/>
      <c r="C7" s="392"/>
      <c r="D7" s="392"/>
      <c r="E7" s="392"/>
      <c r="F7" s="393"/>
    </row>
    <row r="8" spans="1:6" ht="6.75" customHeight="1" thickTop="1" thickBot="1">
      <c r="A8" s="33"/>
      <c r="B8" s="33"/>
      <c r="C8" s="33"/>
      <c r="D8" s="34"/>
      <c r="E8" s="34"/>
    </row>
    <row r="9" spans="1:6" ht="22.5" customHeight="1" thickTop="1" thickBot="1">
      <c r="A9" s="387" t="s">
        <v>225</v>
      </c>
      <c r="B9" s="388"/>
      <c r="C9" s="388"/>
      <c r="D9" s="388"/>
      <c r="E9" s="388"/>
      <c r="F9" s="389"/>
    </row>
    <row r="10" spans="1:6" ht="10.5" customHeight="1" thickTop="1" thickBot="1">
      <c r="A10" s="33"/>
      <c r="B10" s="33"/>
      <c r="C10" s="33"/>
      <c r="D10" s="34"/>
      <c r="E10" s="34"/>
    </row>
    <row r="11" spans="1:6" s="48" customFormat="1" ht="31.5" thickTop="1" thickBot="1">
      <c r="A11" s="10" t="s">
        <v>155</v>
      </c>
      <c r="B11" s="10" t="s">
        <v>1</v>
      </c>
      <c r="C11" s="10" t="s">
        <v>143</v>
      </c>
      <c r="D11" s="11" t="s">
        <v>3</v>
      </c>
      <c r="E11" s="11" t="s">
        <v>152</v>
      </c>
      <c r="F11" s="12" t="s">
        <v>154</v>
      </c>
    </row>
    <row r="12" spans="1:6" ht="16.5" thickTop="1" thickBot="1">
      <c r="A12" s="164">
        <v>1</v>
      </c>
      <c r="B12" s="14" t="s">
        <v>358</v>
      </c>
      <c r="C12" s="131" t="s">
        <v>168</v>
      </c>
      <c r="D12" s="165">
        <v>1145.43</v>
      </c>
      <c r="E12" s="165">
        <v>5.21</v>
      </c>
      <c r="F12" s="166">
        <f t="shared" ref="F12:F25" si="0">D12*E12</f>
        <v>5967.6903000000002</v>
      </c>
    </row>
    <row r="13" spans="1:6" ht="31.5" thickTop="1" thickBot="1">
      <c r="A13" s="164">
        <v>2</v>
      </c>
      <c r="B13" s="14" t="s">
        <v>359</v>
      </c>
      <c r="C13" s="131" t="s">
        <v>142</v>
      </c>
      <c r="D13" s="167">
        <v>427.59</v>
      </c>
      <c r="E13" s="167">
        <v>119.59</v>
      </c>
      <c r="F13" s="168">
        <f t="shared" si="0"/>
        <v>51135.488099999995</v>
      </c>
    </row>
    <row r="14" spans="1:6" ht="16.5" thickTop="1" thickBot="1">
      <c r="A14" s="164">
        <v>3</v>
      </c>
      <c r="B14" s="14" t="s">
        <v>360</v>
      </c>
      <c r="C14" s="131" t="s">
        <v>142</v>
      </c>
      <c r="D14" s="167">
        <v>99.86</v>
      </c>
      <c r="E14" s="167">
        <v>33.42</v>
      </c>
      <c r="F14" s="166">
        <f t="shared" si="0"/>
        <v>3337.3212000000003</v>
      </c>
    </row>
    <row r="15" spans="1:6" ht="16.5" thickTop="1" thickBot="1">
      <c r="A15" s="164">
        <v>4</v>
      </c>
      <c r="B15" s="14" t="s">
        <v>361</v>
      </c>
      <c r="C15" s="131" t="s">
        <v>168</v>
      </c>
      <c r="D15" s="167">
        <v>54.88</v>
      </c>
      <c r="E15" s="167">
        <v>105.13</v>
      </c>
      <c r="F15" s="166">
        <f t="shared" si="0"/>
        <v>5769.5344000000005</v>
      </c>
    </row>
    <row r="16" spans="1:6" ht="16.5" thickTop="1" thickBot="1">
      <c r="A16" s="164">
        <v>5</v>
      </c>
      <c r="B16" s="14" t="s">
        <v>362</v>
      </c>
      <c r="C16" s="131" t="s">
        <v>142</v>
      </c>
      <c r="D16" s="167">
        <v>19.32</v>
      </c>
      <c r="E16" s="167">
        <v>2331.46</v>
      </c>
      <c r="F16" s="166">
        <f t="shared" si="0"/>
        <v>45043.807200000003</v>
      </c>
    </row>
    <row r="17" spans="1:6" ht="18" thickTop="1" thickBot="1">
      <c r="A17" s="164">
        <v>6</v>
      </c>
      <c r="B17" s="14" t="s">
        <v>363</v>
      </c>
      <c r="C17" s="131" t="s">
        <v>142</v>
      </c>
      <c r="D17" s="167">
        <v>11.96</v>
      </c>
      <c r="E17" s="167">
        <v>3774.7</v>
      </c>
      <c r="F17" s="271">
        <f t="shared" si="0"/>
        <v>45145.412000000004</v>
      </c>
    </row>
    <row r="18" spans="1:6" ht="16.5" thickTop="1" thickBot="1">
      <c r="A18" s="164">
        <v>7</v>
      </c>
      <c r="B18" s="14" t="s">
        <v>364</v>
      </c>
      <c r="C18" s="131" t="s">
        <v>168</v>
      </c>
      <c r="D18" s="167">
        <v>1145.43</v>
      </c>
      <c r="E18" s="167">
        <v>64.53</v>
      </c>
      <c r="F18" s="166">
        <f t="shared" si="0"/>
        <v>73914.597900000008</v>
      </c>
    </row>
    <row r="19" spans="1:6" ht="16.5" thickTop="1" thickBot="1">
      <c r="A19" s="164">
        <v>8</v>
      </c>
      <c r="B19" s="14" t="s">
        <v>365</v>
      </c>
      <c r="C19" s="131" t="s">
        <v>168</v>
      </c>
      <c r="D19" s="167">
        <v>1145.43</v>
      </c>
      <c r="E19" s="167">
        <v>111.42</v>
      </c>
      <c r="F19" s="166">
        <f t="shared" si="0"/>
        <v>127623.81060000001</v>
      </c>
    </row>
    <row r="20" spans="1:6" ht="16.5" thickTop="1" thickBot="1">
      <c r="A20" s="164">
        <v>9</v>
      </c>
      <c r="B20" s="14" t="s">
        <v>366</v>
      </c>
      <c r="C20" s="131" t="s">
        <v>168</v>
      </c>
      <c r="D20" s="167">
        <v>1145.43</v>
      </c>
      <c r="E20" s="167">
        <v>219.23</v>
      </c>
      <c r="F20" s="166">
        <f t="shared" si="0"/>
        <v>251112.6189</v>
      </c>
    </row>
    <row r="21" spans="1:6" ht="16.5" thickTop="1" thickBot="1">
      <c r="A21" s="164">
        <v>10</v>
      </c>
      <c r="B21" s="14" t="s">
        <v>367</v>
      </c>
      <c r="C21" s="131" t="s">
        <v>170</v>
      </c>
      <c r="D21" s="167">
        <v>24</v>
      </c>
      <c r="E21" s="167">
        <v>131.15</v>
      </c>
      <c r="F21" s="166">
        <f t="shared" si="0"/>
        <v>3147.6000000000004</v>
      </c>
    </row>
    <row r="22" spans="1:6" ht="16.5" thickTop="1" thickBot="1">
      <c r="A22" s="164">
        <v>11</v>
      </c>
      <c r="B22" s="14" t="s">
        <v>368</v>
      </c>
      <c r="C22" s="131" t="s">
        <v>170</v>
      </c>
      <c r="D22" s="167">
        <v>7</v>
      </c>
      <c r="E22" s="167">
        <v>45281.29</v>
      </c>
      <c r="F22" s="166">
        <f t="shared" si="0"/>
        <v>316969.03000000003</v>
      </c>
    </row>
    <row r="23" spans="1:6" ht="16.5" thickTop="1" thickBot="1">
      <c r="A23" s="164">
        <v>12</v>
      </c>
      <c r="B23" s="14" t="s">
        <v>369</v>
      </c>
      <c r="C23" s="131" t="s">
        <v>169</v>
      </c>
      <c r="D23" s="167">
        <v>875</v>
      </c>
      <c r="E23" s="167">
        <v>38.56</v>
      </c>
      <c r="F23" s="168">
        <f t="shared" si="0"/>
        <v>33740</v>
      </c>
    </row>
    <row r="24" spans="1:6" ht="16.5" thickTop="1" thickBot="1">
      <c r="A24" s="164">
        <v>13</v>
      </c>
      <c r="B24" s="14" t="s">
        <v>370</v>
      </c>
      <c r="C24" s="131" t="s">
        <v>170</v>
      </c>
      <c r="D24" s="167">
        <v>15</v>
      </c>
      <c r="E24" s="167">
        <v>66.989999999999995</v>
      </c>
      <c r="F24" s="166">
        <f t="shared" si="0"/>
        <v>1004.8499999999999</v>
      </c>
    </row>
    <row r="25" spans="1:6" ht="16.5" thickTop="1" thickBot="1">
      <c r="A25" s="164">
        <v>14</v>
      </c>
      <c r="B25" s="14" t="s">
        <v>371</v>
      </c>
      <c r="C25" s="131" t="s">
        <v>168</v>
      </c>
      <c r="D25" s="167">
        <v>1189.8</v>
      </c>
      <c r="E25" s="167">
        <v>121.73</v>
      </c>
      <c r="F25" s="169">
        <f t="shared" si="0"/>
        <v>144834.35399999999</v>
      </c>
    </row>
    <row r="26" spans="1:6" ht="16.5" thickTop="1" thickBot="1">
      <c r="A26" s="164">
        <v>15</v>
      </c>
      <c r="B26" s="14" t="s">
        <v>372</v>
      </c>
      <c r="C26" s="131" t="s">
        <v>169</v>
      </c>
      <c r="D26" s="167">
        <v>75.3</v>
      </c>
      <c r="E26" s="167">
        <v>72.040000000000006</v>
      </c>
      <c r="F26" s="166">
        <f t="shared" ref="F26:F34" si="1">D26*E26</f>
        <v>5424.6120000000001</v>
      </c>
    </row>
    <row r="27" spans="1:6" ht="16.5" thickTop="1" thickBot="1">
      <c r="A27" s="164">
        <v>16</v>
      </c>
      <c r="B27" s="14" t="s">
        <v>373</v>
      </c>
      <c r="C27" s="131" t="s">
        <v>169</v>
      </c>
      <c r="D27" s="167">
        <v>100.8</v>
      </c>
      <c r="E27" s="167">
        <v>111.15</v>
      </c>
      <c r="F27" s="166">
        <f t="shared" si="1"/>
        <v>11203.92</v>
      </c>
    </row>
    <row r="28" spans="1:6" ht="16.5" thickTop="1" thickBot="1">
      <c r="A28" s="164">
        <v>17</v>
      </c>
      <c r="B28" s="14" t="s">
        <v>374</v>
      </c>
      <c r="C28" s="131" t="s">
        <v>169</v>
      </c>
      <c r="D28" s="167">
        <v>24</v>
      </c>
      <c r="E28" s="167">
        <v>111.15</v>
      </c>
      <c r="F28" s="166">
        <f t="shared" si="1"/>
        <v>2667.6000000000004</v>
      </c>
    </row>
    <row r="29" spans="1:6" ht="16.5" thickTop="1" thickBot="1">
      <c r="A29" s="164">
        <v>18</v>
      </c>
      <c r="B29" s="14" t="s">
        <v>375</v>
      </c>
      <c r="C29" s="131" t="s">
        <v>171</v>
      </c>
      <c r="D29" s="165">
        <v>1</v>
      </c>
      <c r="E29" s="165">
        <v>1145.6600000000001</v>
      </c>
      <c r="F29" s="166">
        <f t="shared" si="1"/>
        <v>1145.6600000000001</v>
      </c>
    </row>
    <row r="30" spans="1:6" ht="16.5" thickTop="1" thickBot="1">
      <c r="A30" s="164">
        <v>19</v>
      </c>
      <c r="B30" s="14" t="s">
        <v>376</v>
      </c>
      <c r="C30" s="131" t="s">
        <v>142</v>
      </c>
      <c r="D30" s="165">
        <v>18.23</v>
      </c>
      <c r="E30" s="167">
        <v>609.63</v>
      </c>
      <c r="F30" s="169">
        <f t="shared" si="1"/>
        <v>11113.554900000001</v>
      </c>
    </row>
    <row r="31" spans="1:6" ht="16.5" thickTop="1" thickBot="1">
      <c r="A31" s="164">
        <v>20</v>
      </c>
      <c r="B31" s="14" t="s">
        <v>377</v>
      </c>
      <c r="C31" s="131" t="s">
        <v>142</v>
      </c>
      <c r="D31" s="167">
        <v>9.0299999999999994</v>
      </c>
      <c r="E31" s="167">
        <v>782.8</v>
      </c>
      <c r="F31" s="169">
        <f t="shared" si="1"/>
        <v>7068.6839999999993</v>
      </c>
    </row>
    <row r="32" spans="1:6" ht="16.5" thickTop="1" thickBot="1">
      <c r="A32" s="164">
        <v>21</v>
      </c>
      <c r="B32" s="14" t="s">
        <v>378</v>
      </c>
      <c r="C32" s="131" t="s">
        <v>168</v>
      </c>
      <c r="D32" s="167">
        <v>240</v>
      </c>
      <c r="E32" s="167">
        <v>213.65</v>
      </c>
      <c r="F32" s="166">
        <f t="shared" si="1"/>
        <v>51276</v>
      </c>
    </row>
    <row r="33" spans="1:6" ht="16.5" thickTop="1" thickBot="1">
      <c r="A33" s="164">
        <v>22</v>
      </c>
      <c r="B33" s="14" t="s">
        <v>379</v>
      </c>
      <c r="C33" s="131" t="s">
        <v>142</v>
      </c>
      <c r="D33" s="165">
        <v>5.42</v>
      </c>
      <c r="E33" s="165">
        <v>4047.21</v>
      </c>
      <c r="F33" s="166">
        <f t="shared" si="1"/>
        <v>21935.878199999999</v>
      </c>
    </row>
    <row r="34" spans="1:6" ht="16.5" thickTop="1" thickBot="1">
      <c r="A34" s="164">
        <v>23</v>
      </c>
      <c r="B34" s="14" t="s">
        <v>380</v>
      </c>
      <c r="C34" s="131" t="s">
        <v>171</v>
      </c>
      <c r="D34" s="165">
        <v>1</v>
      </c>
      <c r="E34" s="165">
        <v>15000</v>
      </c>
      <c r="F34" s="166">
        <f t="shared" si="1"/>
        <v>15000</v>
      </c>
    </row>
    <row r="35" spans="1:6" ht="16.5" thickTop="1" thickBot="1">
      <c r="A35" s="164">
        <v>24</v>
      </c>
      <c r="B35" s="14" t="s">
        <v>432</v>
      </c>
      <c r="C35" s="227" t="s">
        <v>171</v>
      </c>
      <c r="D35" s="165">
        <v>1</v>
      </c>
      <c r="E35" s="165">
        <v>20000</v>
      </c>
      <c r="F35" s="166">
        <f t="shared" ref="F35" si="2">D35*E35</f>
        <v>20000</v>
      </c>
    </row>
    <row r="36" spans="1:6" ht="16.5" thickTop="1" thickBot="1">
      <c r="A36" s="164">
        <v>25</v>
      </c>
      <c r="B36" s="14"/>
      <c r="C36" s="227"/>
      <c r="D36" s="165"/>
      <c r="E36" s="165"/>
      <c r="F36" s="166">
        <f t="shared" ref="F36:F47" si="3">D36*E36</f>
        <v>0</v>
      </c>
    </row>
    <row r="37" spans="1:6" ht="16.5" thickTop="1" thickBot="1">
      <c r="A37" s="164">
        <v>26</v>
      </c>
      <c r="B37" s="14"/>
      <c r="C37" s="227"/>
      <c r="D37" s="165"/>
      <c r="E37" s="165"/>
      <c r="F37" s="166">
        <f t="shared" si="3"/>
        <v>0</v>
      </c>
    </row>
    <row r="38" spans="1:6" ht="16.5" thickTop="1" thickBot="1">
      <c r="A38" s="164">
        <v>27</v>
      </c>
      <c r="B38" s="14"/>
      <c r="C38" s="227"/>
      <c r="D38" s="165"/>
      <c r="E38" s="165"/>
      <c r="F38" s="166">
        <f t="shared" si="3"/>
        <v>0</v>
      </c>
    </row>
    <row r="39" spans="1:6" ht="16.5" thickTop="1" thickBot="1">
      <c r="A39" s="164">
        <v>28</v>
      </c>
      <c r="B39" s="14"/>
      <c r="C39" s="227"/>
      <c r="D39" s="165"/>
      <c r="E39" s="165"/>
      <c r="F39" s="166">
        <f t="shared" si="3"/>
        <v>0</v>
      </c>
    </row>
    <row r="40" spans="1:6" ht="16.5" thickTop="1" thickBot="1">
      <c r="A40" s="164">
        <v>29</v>
      </c>
      <c r="B40" s="14"/>
      <c r="C40" s="227"/>
      <c r="D40" s="165"/>
      <c r="E40" s="165"/>
      <c r="F40" s="166">
        <f t="shared" si="3"/>
        <v>0</v>
      </c>
    </row>
    <row r="41" spans="1:6" ht="16.5" thickTop="1" thickBot="1">
      <c r="A41" s="164">
        <v>30</v>
      </c>
      <c r="B41" s="14"/>
      <c r="C41" s="227"/>
      <c r="D41" s="165"/>
      <c r="E41" s="165"/>
      <c r="F41" s="166">
        <f t="shared" si="3"/>
        <v>0</v>
      </c>
    </row>
    <row r="42" spans="1:6" ht="16.5" thickTop="1" thickBot="1">
      <c r="A42" s="164">
        <v>31</v>
      </c>
      <c r="B42" s="14"/>
      <c r="C42" s="227"/>
      <c r="D42" s="165"/>
      <c r="E42" s="165"/>
      <c r="F42" s="166">
        <f t="shared" si="3"/>
        <v>0</v>
      </c>
    </row>
    <row r="43" spans="1:6" ht="16.5" thickTop="1" thickBot="1">
      <c r="A43" s="164">
        <v>32</v>
      </c>
      <c r="B43" s="14"/>
      <c r="C43" s="227"/>
      <c r="D43" s="165"/>
      <c r="E43" s="165"/>
      <c r="F43" s="166">
        <f t="shared" si="3"/>
        <v>0</v>
      </c>
    </row>
    <row r="44" spans="1:6" ht="16.5" thickTop="1" thickBot="1">
      <c r="A44" s="164">
        <v>33</v>
      </c>
      <c r="B44" s="14"/>
      <c r="C44" s="227"/>
      <c r="D44" s="165"/>
      <c r="E44" s="165"/>
      <c r="F44" s="166">
        <f t="shared" si="3"/>
        <v>0</v>
      </c>
    </row>
    <row r="45" spans="1:6" ht="16.5" thickTop="1" thickBot="1">
      <c r="A45" s="164">
        <v>34</v>
      </c>
      <c r="B45" s="14"/>
      <c r="C45" s="227"/>
      <c r="D45" s="165"/>
      <c r="E45" s="165"/>
      <c r="F45" s="166">
        <f t="shared" si="3"/>
        <v>0</v>
      </c>
    </row>
    <row r="46" spans="1:6" ht="16.5" thickTop="1" thickBot="1">
      <c r="A46" s="164">
        <v>35</v>
      </c>
      <c r="B46" s="14"/>
      <c r="C46" s="227"/>
      <c r="D46" s="165"/>
      <c r="E46" s="165"/>
      <c r="F46" s="166">
        <f t="shared" si="3"/>
        <v>0</v>
      </c>
    </row>
    <row r="47" spans="1:6" ht="16.5" thickTop="1" thickBot="1">
      <c r="A47" s="164">
        <v>36</v>
      </c>
      <c r="B47" s="14"/>
      <c r="C47" s="227"/>
      <c r="D47" s="165"/>
      <c r="E47" s="165"/>
      <c r="F47" s="166">
        <f t="shared" si="3"/>
        <v>0</v>
      </c>
    </row>
    <row r="48" spans="1:6" ht="9" customHeight="1" thickTop="1" thickBot="1">
      <c r="A48" s="170"/>
      <c r="B48" s="171" t="s">
        <v>357</v>
      </c>
      <c r="C48" s="172"/>
      <c r="D48" s="173"/>
      <c r="E48" s="173"/>
      <c r="F48" s="174"/>
    </row>
    <row r="49" spans="1:6" ht="16.5" customHeight="1" thickTop="1" thickBot="1">
      <c r="A49" s="394" t="s">
        <v>291</v>
      </c>
      <c r="B49" s="394"/>
      <c r="C49" s="394"/>
      <c r="D49" s="394"/>
      <c r="E49" s="394"/>
      <c r="F49" s="166">
        <f>SUM(F12:F47)</f>
        <v>1255582.0236999998</v>
      </c>
    </row>
    <row r="50" spans="1:6" ht="16.5" thickTop="1" thickBot="1">
      <c r="D50" s="3"/>
      <c r="E50" s="3"/>
      <c r="F50" s="3"/>
    </row>
    <row r="51" spans="1:6" ht="16.5" thickTop="1" thickBot="1">
      <c r="A51" s="29" t="s">
        <v>231</v>
      </c>
      <c r="B51" s="390" t="s">
        <v>223</v>
      </c>
      <c r="C51" s="390"/>
      <c r="D51" s="390"/>
      <c r="E51" s="390"/>
      <c r="F51" s="26" t="s">
        <v>154</v>
      </c>
    </row>
    <row r="52" spans="1:6" ht="16.5" thickTop="1" thickBot="1">
      <c r="A52" s="241">
        <v>4000</v>
      </c>
      <c r="B52" s="340" t="s">
        <v>225</v>
      </c>
      <c r="C52" s="340"/>
      <c r="D52" s="340"/>
      <c r="E52" s="340"/>
      <c r="F52" s="270">
        <f>F49</f>
        <v>1255582.0236999998</v>
      </c>
    </row>
    <row r="53" spans="1:6" ht="16.5" thickTop="1" thickBot="1">
      <c r="A53" s="292" t="s">
        <v>290</v>
      </c>
      <c r="B53" s="339"/>
      <c r="C53" s="339"/>
      <c r="D53" s="339"/>
      <c r="E53" s="293"/>
      <c r="F53" s="270">
        <f>SUM(F52:F52)</f>
        <v>1255582.0236999998</v>
      </c>
    </row>
    <row r="54" spans="1:6" ht="15.75" thickTop="1"/>
    <row r="73" spans="4:6">
      <c r="D73" s="3"/>
      <c r="E73" s="3"/>
      <c r="F73" s="3"/>
    </row>
    <row r="74" spans="4:6">
      <c r="D74" s="3"/>
      <c r="E74" s="3"/>
      <c r="F74" s="3"/>
    </row>
    <row r="75" spans="4:6">
      <c r="D75" s="3"/>
      <c r="E75" s="3"/>
      <c r="F75" s="3"/>
    </row>
    <row r="76" spans="4:6">
      <c r="D76" s="3"/>
      <c r="E76" s="3"/>
      <c r="F76" s="3"/>
    </row>
    <row r="77" spans="4:6">
      <c r="D77" s="3"/>
      <c r="E77" s="3"/>
      <c r="F77" s="3"/>
    </row>
    <row r="78" spans="4:6">
      <c r="D78" s="3"/>
      <c r="E78" s="3"/>
      <c r="F78" s="3"/>
    </row>
    <row r="79" spans="4:6">
      <c r="D79" s="3"/>
      <c r="E79" s="3"/>
      <c r="F79" s="3"/>
    </row>
    <row r="80" spans="4:6">
      <c r="D80" s="3"/>
      <c r="E80" s="3"/>
      <c r="F80" s="3"/>
    </row>
    <row r="81" spans="4:6">
      <c r="D81" s="3"/>
      <c r="E81" s="3"/>
      <c r="F81" s="3"/>
    </row>
    <row r="82" spans="4:6">
      <c r="D82" s="3"/>
      <c r="E82" s="3"/>
      <c r="F82" s="3"/>
    </row>
    <row r="83" spans="4:6">
      <c r="D83" s="3"/>
      <c r="E83" s="3"/>
      <c r="F83" s="3"/>
    </row>
    <row r="84" spans="4:6">
      <c r="D84" s="3"/>
      <c r="E84" s="3"/>
      <c r="F84" s="3"/>
    </row>
    <row r="85" spans="4:6">
      <c r="D85" s="3"/>
      <c r="E85" s="3"/>
      <c r="F85" s="3"/>
    </row>
    <row r="86" spans="4:6">
      <c r="D86" s="3"/>
      <c r="E86" s="3"/>
      <c r="F86" s="3"/>
    </row>
    <row r="87" spans="4:6">
      <c r="D87" s="3"/>
      <c r="E87" s="3"/>
      <c r="F87" s="3"/>
    </row>
  </sheetData>
  <mergeCells count="7">
    <mergeCell ref="A5:F5"/>
    <mergeCell ref="A9:F9"/>
    <mergeCell ref="B51:E51"/>
    <mergeCell ref="B52:E52"/>
    <mergeCell ref="A53:E53"/>
    <mergeCell ref="A7:F7"/>
    <mergeCell ref="A49:E49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F32"/>
  <sheetViews>
    <sheetView showGridLines="0" topLeftCell="A4" zoomScale="80" zoomScaleNormal="80" workbookViewId="0">
      <selection activeCell="A5" sqref="A5:F5"/>
    </sheetView>
  </sheetViews>
  <sheetFormatPr baseColWidth="10" defaultRowHeight="13.5"/>
  <cols>
    <col min="1" max="1" width="7.42578125" style="2" customWidth="1"/>
    <col min="2" max="2" width="40" style="2" customWidth="1"/>
    <col min="3" max="3" width="14.5703125" style="2" customWidth="1"/>
    <col min="4" max="4" width="11.42578125" style="2"/>
    <col min="5" max="5" width="14.7109375" style="2" customWidth="1"/>
    <col min="6" max="6" width="15.85546875" style="2" customWidth="1"/>
    <col min="7" max="7" width="20.140625" style="2" customWidth="1"/>
    <col min="8" max="16384" width="11.42578125" style="2"/>
  </cols>
  <sheetData>
    <row r="1" spans="1:6" ht="27.75" customHeight="1"/>
    <row r="2" spans="1:6" ht="27.75" customHeight="1"/>
    <row r="3" spans="1:6" ht="27.75" customHeight="1"/>
    <row r="4" spans="1:6" ht="27.75" customHeight="1" thickBot="1"/>
    <row r="5" spans="1:6" ht="21.75" customHeight="1" thickTop="1" thickBot="1">
      <c r="A5" s="384" t="s">
        <v>440</v>
      </c>
      <c r="B5" s="385"/>
      <c r="C5" s="385"/>
      <c r="D5" s="385"/>
      <c r="E5" s="385"/>
      <c r="F5" s="386"/>
    </row>
    <row r="6" spans="1:6" ht="6.75" customHeight="1" thickTop="1" thickBot="1">
      <c r="A6" s="33"/>
      <c r="B6" s="33"/>
      <c r="C6" s="33"/>
      <c r="D6" s="34"/>
      <c r="E6" s="34"/>
      <c r="F6" s="35"/>
    </row>
    <row r="7" spans="1:6" ht="24.75" thickTop="1" thickBot="1">
      <c r="A7" s="391" t="s">
        <v>381</v>
      </c>
      <c r="B7" s="392"/>
      <c r="C7" s="392"/>
      <c r="D7" s="392"/>
      <c r="E7" s="392"/>
      <c r="F7" s="393"/>
    </row>
    <row r="8" spans="1:6" ht="6.75" customHeight="1" thickTop="1" thickBot="1">
      <c r="A8" s="33"/>
      <c r="B8" s="33"/>
      <c r="C8" s="33"/>
      <c r="D8" s="34"/>
      <c r="E8" s="34"/>
      <c r="F8" s="35"/>
    </row>
    <row r="9" spans="1:6" ht="23.25" customHeight="1" thickTop="1" thickBot="1">
      <c r="A9" s="395" t="s">
        <v>197</v>
      </c>
      <c r="B9" s="396"/>
      <c r="C9" s="396"/>
      <c r="D9" s="396"/>
      <c r="E9" s="396"/>
      <c r="F9" s="397"/>
    </row>
    <row r="10" spans="1:6" ht="9" customHeight="1" thickTop="1" thickBot="1"/>
    <row r="11" spans="1:6" ht="31.5" thickTop="1" thickBot="1">
      <c r="A11" s="10" t="s">
        <v>155</v>
      </c>
      <c r="B11" s="10" t="s">
        <v>1</v>
      </c>
      <c r="C11" s="10" t="s">
        <v>143</v>
      </c>
      <c r="D11" s="11" t="s">
        <v>3</v>
      </c>
      <c r="E11" s="11" t="s">
        <v>152</v>
      </c>
      <c r="F11" s="175" t="s">
        <v>154</v>
      </c>
    </row>
    <row r="12" spans="1:6" ht="16.5" thickTop="1" thickBot="1">
      <c r="A12" s="21">
        <v>1</v>
      </c>
      <c r="B12" s="148" t="s">
        <v>417</v>
      </c>
      <c r="C12" s="21" t="s">
        <v>39</v>
      </c>
      <c r="D12" s="21">
        <v>2</v>
      </c>
      <c r="E12" s="114">
        <v>70000</v>
      </c>
      <c r="F12" s="278">
        <f t="shared" ref="F12:F26" si="0">E12*D12</f>
        <v>140000</v>
      </c>
    </row>
    <row r="13" spans="1:6" ht="16.5" thickTop="1" thickBot="1">
      <c r="A13" s="21">
        <v>2</v>
      </c>
      <c r="B13" s="148" t="s">
        <v>436</v>
      </c>
      <c r="C13" s="21" t="s">
        <v>39</v>
      </c>
      <c r="D13" s="21">
        <v>6</v>
      </c>
      <c r="E13" s="114">
        <v>21500</v>
      </c>
      <c r="F13" s="278">
        <f t="shared" si="0"/>
        <v>129000</v>
      </c>
    </row>
    <row r="14" spans="1:6" ht="16.5" thickTop="1" thickBot="1">
      <c r="A14" s="21">
        <v>3</v>
      </c>
      <c r="B14" s="148" t="s">
        <v>438</v>
      </c>
      <c r="C14" s="21" t="s">
        <v>39</v>
      </c>
      <c r="D14" s="21">
        <v>2</v>
      </c>
      <c r="E14" s="114">
        <v>13000</v>
      </c>
      <c r="F14" s="278">
        <f t="shared" si="0"/>
        <v>26000</v>
      </c>
    </row>
    <row r="15" spans="1:6" ht="16.5" thickTop="1" thickBot="1">
      <c r="A15" s="21">
        <v>4</v>
      </c>
      <c r="B15" s="148" t="s">
        <v>437</v>
      </c>
      <c r="C15" s="21" t="s">
        <v>39</v>
      </c>
      <c r="D15" s="21">
        <v>2</v>
      </c>
      <c r="E15" s="114">
        <v>14700</v>
      </c>
      <c r="F15" s="278">
        <f t="shared" si="0"/>
        <v>29400</v>
      </c>
    </row>
    <row r="16" spans="1:6" ht="16.5" thickTop="1" thickBot="1">
      <c r="A16" s="21">
        <v>5</v>
      </c>
      <c r="B16" s="148" t="s">
        <v>439</v>
      </c>
      <c r="C16" s="21" t="s">
        <v>39</v>
      </c>
      <c r="D16" s="21">
        <v>2</v>
      </c>
      <c r="E16" s="114">
        <v>14700</v>
      </c>
      <c r="F16" s="278">
        <f t="shared" si="0"/>
        <v>29400</v>
      </c>
    </row>
    <row r="17" spans="1:6" ht="16.5" thickTop="1" thickBot="1">
      <c r="A17" s="21">
        <v>6</v>
      </c>
      <c r="B17" s="148"/>
      <c r="C17" s="148"/>
      <c r="D17" s="148"/>
      <c r="E17" s="148"/>
      <c r="F17" s="277">
        <f t="shared" si="0"/>
        <v>0</v>
      </c>
    </row>
    <row r="18" spans="1:6" ht="16.5" thickTop="1" thickBot="1">
      <c r="A18" s="21">
        <v>7</v>
      </c>
      <c r="B18" s="148"/>
      <c r="C18" s="148"/>
      <c r="D18" s="148"/>
      <c r="E18" s="148"/>
      <c r="F18" s="277">
        <f t="shared" si="0"/>
        <v>0</v>
      </c>
    </row>
    <row r="19" spans="1:6" ht="16.5" thickTop="1" thickBot="1">
      <c r="A19" s="21">
        <v>8</v>
      </c>
      <c r="B19" s="148"/>
      <c r="C19" s="148"/>
      <c r="D19" s="148"/>
      <c r="E19" s="148"/>
      <c r="F19" s="277">
        <f t="shared" si="0"/>
        <v>0</v>
      </c>
    </row>
    <row r="20" spans="1:6" ht="16.5" thickTop="1" thickBot="1">
      <c r="A20" s="21">
        <v>9</v>
      </c>
      <c r="B20" s="148"/>
      <c r="C20" s="148"/>
      <c r="D20" s="148"/>
      <c r="E20" s="148"/>
      <c r="F20" s="277">
        <f t="shared" si="0"/>
        <v>0</v>
      </c>
    </row>
    <row r="21" spans="1:6" ht="16.5" thickTop="1" thickBot="1">
      <c r="A21" s="21">
        <v>10</v>
      </c>
      <c r="B21" s="148"/>
      <c r="C21" s="148"/>
      <c r="D21" s="148"/>
      <c r="E21" s="148"/>
      <c r="F21" s="277">
        <f t="shared" si="0"/>
        <v>0</v>
      </c>
    </row>
    <row r="22" spans="1:6" ht="16.5" thickTop="1" thickBot="1">
      <c r="A22" s="21">
        <v>11</v>
      </c>
      <c r="B22" s="148"/>
      <c r="C22" s="148"/>
      <c r="D22" s="148"/>
      <c r="E22" s="148"/>
      <c r="F22" s="277">
        <f t="shared" si="0"/>
        <v>0</v>
      </c>
    </row>
    <row r="23" spans="1:6" ht="16.5" thickTop="1" thickBot="1">
      <c r="A23" s="21">
        <v>12</v>
      </c>
      <c r="B23" s="148"/>
      <c r="C23" s="148"/>
      <c r="D23" s="148"/>
      <c r="E23" s="148"/>
      <c r="F23" s="277">
        <f t="shared" si="0"/>
        <v>0</v>
      </c>
    </row>
    <row r="24" spans="1:6" ht="16.5" thickTop="1" thickBot="1">
      <c r="A24" s="21">
        <v>13</v>
      </c>
      <c r="B24" s="148"/>
      <c r="C24" s="148"/>
      <c r="D24" s="148"/>
      <c r="E24" s="148"/>
      <c r="F24" s="277">
        <f t="shared" si="0"/>
        <v>0</v>
      </c>
    </row>
    <row r="25" spans="1:6" ht="16.5" thickTop="1" thickBot="1">
      <c r="A25" s="21">
        <v>14</v>
      </c>
      <c r="B25" s="148"/>
      <c r="C25" s="148"/>
      <c r="D25" s="148"/>
      <c r="E25" s="148"/>
      <c r="F25" s="277">
        <f t="shared" si="0"/>
        <v>0</v>
      </c>
    </row>
    <row r="26" spans="1:6" ht="16.5" thickTop="1" thickBot="1">
      <c r="A26" s="21">
        <v>15</v>
      </c>
      <c r="B26" s="148"/>
      <c r="C26" s="148"/>
      <c r="D26" s="148"/>
      <c r="E26" s="148"/>
      <c r="F26" s="277">
        <f t="shared" si="0"/>
        <v>0</v>
      </c>
    </row>
    <row r="27" spans="1:6" ht="16.5" thickTop="1" thickBot="1">
      <c r="A27" s="390" t="s">
        <v>253</v>
      </c>
      <c r="B27" s="390"/>
      <c r="C27" s="390"/>
      <c r="D27" s="390"/>
      <c r="E27" s="390"/>
      <c r="F27" s="277">
        <f>SUM(F12:F26)</f>
        <v>353800</v>
      </c>
    </row>
    <row r="28" spans="1:6" ht="15" thickTop="1" thickBot="1"/>
    <row r="29" spans="1:6" ht="16.5" thickTop="1" thickBot="1">
      <c r="A29" s="29" t="s">
        <v>231</v>
      </c>
      <c r="B29" s="390" t="s">
        <v>223</v>
      </c>
      <c r="C29" s="390"/>
      <c r="D29" s="390"/>
      <c r="E29" s="390"/>
      <c r="F29" s="26" t="s">
        <v>154</v>
      </c>
    </row>
    <row r="30" spans="1:6" ht="16.5" thickTop="1" thickBot="1">
      <c r="A30" s="241">
        <v>4000</v>
      </c>
      <c r="B30" s="340" t="str">
        <f>A9</f>
        <v>Maquinaria y Equipo</v>
      </c>
      <c r="C30" s="340"/>
      <c r="D30" s="340"/>
      <c r="E30" s="340"/>
      <c r="F30" s="254">
        <f>F27</f>
        <v>353800</v>
      </c>
    </row>
    <row r="31" spans="1:6" ht="16.5" thickTop="1" thickBot="1">
      <c r="A31" s="292" t="s">
        <v>292</v>
      </c>
      <c r="B31" s="339"/>
      <c r="C31" s="339"/>
      <c r="D31" s="339"/>
      <c r="E31" s="293"/>
      <c r="F31" s="254">
        <f>SUM(F30:F30)</f>
        <v>353800</v>
      </c>
    </row>
    <row r="32" spans="1:6" ht="14.25" thickTop="1"/>
  </sheetData>
  <mergeCells count="7">
    <mergeCell ref="B29:E29"/>
    <mergeCell ref="B30:E30"/>
    <mergeCell ref="A31:E31"/>
    <mergeCell ref="A5:F5"/>
    <mergeCell ref="A27:E27"/>
    <mergeCell ref="A7:F7"/>
    <mergeCell ref="A9:F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F34"/>
  <sheetViews>
    <sheetView showGridLines="0" zoomScale="90" zoomScaleNormal="90" workbookViewId="0">
      <selection activeCell="B8" sqref="B8"/>
    </sheetView>
  </sheetViews>
  <sheetFormatPr baseColWidth="10" defaultRowHeight="13.5"/>
  <cols>
    <col min="1" max="1" width="7.7109375" style="32" customWidth="1"/>
    <col min="2" max="2" width="39.5703125" style="32" customWidth="1"/>
    <col min="3" max="3" width="11.42578125" style="32"/>
    <col min="4" max="4" width="11.5703125" style="32" bestFit="1" customWidth="1"/>
    <col min="5" max="5" width="11.85546875" style="32" bestFit="1" customWidth="1"/>
    <col min="6" max="6" width="13.85546875" style="32" customWidth="1"/>
    <col min="7" max="16384" width="11.42578125" style="32"/>
  </cols>
  <sheetData>
    <row r="1" spans="1:6" ht="27" customHeight="1"/>
    <row r="2" spans="1:6" ht="27" customHeight="1"/>
    <row r="3" spans="1:6" ht="27" customHeight="1"/>
    <row r="4" spans="1:6" ht="27" customHeight="1" thickBot="1"/>
    <row r="5" spans="1:6" ht="21" customHeight="1" thickTop="1" thickBot="1">
      <c r="A5" s="384" t="s">
        <v>440</v>
      </c>
      <c r="B5" s="385"/>
      <c r="C5" s="385"/>
      <c r="D5" s="385"/>
      <c r="E5" s="385"/>
      <c r="F5" s="386"/>
    </row>
    <row r="6" spans="1:6" ht="8.25" customHeight="1" thickTop="1" thickBot="1">
      <c r="A6" s="33"/>
      <c r="B6" s="33"/>
      <c r="C6" s="33"/>
      <c r="D6" s="34"/>
      <c r="E6" s="34"/>
      <c r="F6" s="35"/>
    </row>
    <row r="7" spans="1:6" ht="20.25" customHeight="1" thickTop="1" thickBot="1">
      <c r="A7" s="391" t="s">
        <v>381</v>
      </c>
      <c r="B7" s="392"/>
      <c r="C7" s="392"/>
      <c r="D7" s="392"/>
      <c r="E7" s="392"/>
      <c r="F7" s="393"/>
    </row>
    <row r="8" spans="1:6" ht="7.5" customHeight="1" thickTop="1" thickBot="1"/>
    <row r="9" spans="1:6" ht="20.25" thickTop="1" thickBot="1">
      <c r="A9" s="398" t="s">
        <v>160</v>
      </c>
      <c r="B9" s="399"/>
      <c r="C9" s="399"/>
      <c r="D9" s="399"/>
      <c r="E9" s="399"/>
      <c r="F9" s="400"/>
    </row>
    <row r="10" spans="1:6" ht="6" customHeight="1" thickTop="1" thickBot="1">
      <c r="A10" s="36"/>
      <c r="B10" s="37"/>
      <c r="C10" s="38"/>
      <c r="D10" s="36"/>
      <c r="E10" s="36"/>
      <c r="F10" s="36"/>
    </row>
    <row r="11" spans="1:6" ht="31.5" thickTop="1" thickBot="1">
      <c r="A11" s="39" t="s">
        <v>155</v>
      </c>
      <c r="B11" s="39" t="s">
        <v>1</v>
      </c>
      <c r="C11" s="39" t="s">
        <v>143</v>
      </c>
      <c r="D11" s="40" t="s">
        <v>3</v>
      </c>
      <c r="E11" s="40" t="s">
        <v>152</v>
      </c>
      <c r="F11" s="41" t="s">
        <v>154</v>
      </c>
    </row>
    <row r="12" spans="1:6" ht="16.5" thickTop="1" thickBot="1">
      <c r="A12" s="42">
        <v>1</v>
      </c>
      <c r="B12" s="42" t="s">
        <v>218</v>
      </c>
      <c r="C12" s="42" t="s">
        <v>210</v>
      </c>
      <c r="D12" s="42">
        <v>13</v>
      </c>
      <c r="E12" s="43">
        <v>1800</v>
      </c>
      <c r="F12" s="279">
        <f t="shared" ref="F12:F17" si="0">E12*D12</f>
        <v>23400</v>
      </c>
    </row>
    <row r="13" spans="1:6" ht="16.5" thickTop="1" thickBot="1">
      <c r="A13" s="42">
        <v>2</v>
      </c>
      <c r="B13" s="42" t="s">
        <v>219</v>
      </c>
      <c r="C13" s="42" t="s">
        <v>210</v>
      </c>
      <c r="D13" s="42">
        <v>12</v>
      </c>
      <c r="E13" s="43">
        <v>1000</v>
      </c>
      <c r="F13" s="279">
        <f t="shared" si="0"/>
        <v>12000</v>
      </c>
    </row>
    <row r="14" spans="1:6" ht="16.5" thickTop="1" thickBot="1">
      <c r="A14" s="42">
        <v>3</v>
      </c>
      <c r="B14" s="42" t="s">
        <v>295</v>
      </c>
      <c r="C14" s="42" t="s">
        <v>210</v>
      </c>
      <c r="D14" s="42">
        <v>12</v>
      </c>
      <c r="E14" s="43">
        <v>2000</v>
      </c>
      <c r="F14" s="279">
        <f t="shared" si="0"/>
        <v>24000</v>
      </c>
    </row>
    <row r="15" spans="1:6" ht="16.5" thickTop="1" thickBot="1">
      <c r="A15" s="42">
        <v>4</v>
      </c>
      <c r="B15" s="42" t="s">
        <v>214</v>
      </c>
      <c r="C15" s="42" t="s">
        <v>210</v>
      </c>
      <c r="D15" s="42">
        <v>12</v>
      </c>
      <c r="E15" s="43">
        <v>500</v>
      </c>
      <c r="F15" s="279">
        <f t="shared" si="0"/>
        <v>6000</v>
      </c>
    </row>
    <row r="16" spans="1:6" ht="16.5" thickTop="1" thickBot="1">
      <c r="A16" s="42">
        <v>5</v>
      </c>
      <c r="B16" s="42" t="s">
        <v>167</v>
      </c>
      <c r="C16" s="42" t="s">
        <v>40</v>
      </c>
      <c r="D16" s="42">
        <v>1</v>
      </c>
      <c r="E16" s="43">
        <v>10000</v>
      </c>
      <c r="F16" s="279">
        <f t="shared" si="0"/>
        <v>10000</v>
      </c>
    </row>
    <row r="17" spans="1:6" ht="31.5" customHeight="1" thickTop="1" thickBot="1">
      <c r="A17" s="44">
        <v>6</v>
      </c>
      <c r="B17" s="45" t="s">
        <v>293</v>
      </c>
      <c r="C17" s="42" t="s">
        <v>40</v>
      </c>
      <c r="D17" s="44">
        <v>1</v>
      </c>
      <c r="E17" s="43">
        <v>50000</v>
      </c>
      <c r="F17" s="279">
        <f t="shared" si="0"/>
        <v>50000</v>
      </c>
    </row>
    <row r="18" spans="1:6" ht="16.5" thickTop="1" thickBot="1">
      <c r="A18" s="46"/>
      <c r="B18" s="46"/>
      <c r="C18" s="46"/>
      <c r="D18" s="46"/>
      <c r="E18" s="46"/>
      <c r="F18" s="279"/>
    </row>
    <row r="19" spans="1:6" ht="15" thickTop="1" thickBot="1">
      <c r="A19" s="44"/>
      <c r="B19" s="44"/>
      <c r="C19" s="44"/>
      <c r="D19" s="44"/>
      <c r="E19" s="44"/>
      <c r="F19" s="280"/>
    </row>
    <row r="20" spans="1:6" ht="15" thickTop="1" thickBot="1">
      <c r="A20" s="44"/>
      <c r="B20" s="44"/>
      <c r="C20" s="44"/>
      <c r="D20" s="44"/>
      <c r="E20" s="44"/>
      <c r="F20" s="280"/>
    </row>
    <row r="21" spans="1:6" ht="15" thickTop="1" thickBot="1">
      <c r="A21" s="44"/>
      <c r="B21" s="44"/>
      <c r="C21" s="44"/>
      <c r="D21" s="44"/>
      <c r="E21" s="44"/>
      <c r="F21" s="280"/>
    </row>
    <row r="22" spans="1:6" ht="15" thickTop="1" thickBot="1">
      <c r="A22" s="44"/>
      <c r="B22" s="44"/>
      <c r="C22" s="44"/>
      <c r="D22" s="44"/>
      <c r="E22" s="44"/>
      <c r="F22" s="280"/>
    </row>
    <row r="23" spans="1:6" ht="15" thickTop="1" thickBot="1">
      <c r="A23" s="44"/>
      <c r="B23" s="44"/>
      <c r="C23" s="44"/>
      <c r="D23" s="44"/>
      <c r="E23" s="44"/>
      <c r="F23" s="280"/>
    </row>
    <row r="24" spans="1:6" ht="15" thickTop="1" thickBot="1">
      <c r="A24" s="44"/>
      <c r="B24" s="44"/>
      <c r="C24" s="44"/>
      <c r="D24" s="44"/>
      <c r="E24" s="44"/>
      <c r="F24" s="280"/>
    </row>
    <row r="25" spans="1:6" ht="15" thickTop="1" thickBot="1">
      <c r="A25" s="44"/>
      <c r="B25" s="44"/>
      <c r="C25" s="44"/>
      <c r="D25" s="44"/>
      <c r="E25" s="44"/>
      <c r="F25" s="280"/>
    </row>
    <row r="26" spans="1:6" ht="15" thickTop="1" thickBot="1">
      <c r="A26" s="44"/>
      <c r="B26" s="44"/>
      <c r="C26" s="44"/>
      <c r="D26" s="44"/>
      <c r="E26" s="44"/>
      <c r="F26" s="280"/>
    </row>
    <row r="27" spans="1:6" ht="15" thickTop="1" thickBot="1">
      <c r="A27" s="44"/>
      <c r="B27" s="44"/>
      <c r="C27" s="44"/>
      <c r="D27" s="44"/>
      <c r="E27" s="44"/>
      <c r="F27" s="280"/>
    </row>
    <row r="28" spans="1:6" ht="15" thickTop="1" thickBot="1">
      <c r="A28" s="44"/>
      <c r="B28" s="44"/>
      <c r="C28" s="44"/>
      <c r="D28" s="44"/>
      <c r="E28" s="44"/>
      <c r="F28" s="280"/>
    </row>
    <row r="29" spans="1:6" ht="16.5" thickTop="1" thickBot="1">
      <c r="A29" s="401" t="s">
        <v>232</v>
      </c>
      <c r="B29" s="401"/>
      <c r="C29" s="401"/>
      <c r="D29" s="401"/>
      <c r="E29" s="401"/>
      <c r="F29" s="279">
        <f>SUM(F12:F28)</f>
        <v>125400</v>
      </c>
    </row>
    <row r="30" spans="1:6" ht="15" thickTop="1" thickBot="1"/>
    <row r="31" spans="1:6" ht="16.5" thickTop="1" thickBot="1">
      <c r="A31" s="29" t="s">
        <v>231</v>
      </c>
      <c r="B31" s="390" t="s">
        <v>223</v>
      </c>
      <c r="C31" s="390"/>
      <c r="D31" s="390"/>
      <c r="E31" s="390"/>
      <c r="F31" s="26" t="s">
        <v>154</v>
      </c>
    </row>
    <row r="32" spans="1:6" ht="16.5" thickTop="1" thickBot="1">
      <c r="A32" s="241">
        <v>2000</v>
      </c>
      <c r="B32" s="340" t="str">
        <f>A9</f>
        <v>Servicios no personales</v>
      </c>
      <c r="C32" s="340"/>
      <c r="D32" s="340"/>
      <c r="E32" s="340"/>
      <c r="F32" s="281">
        <f>F29</f>
        <v>125400</v>
      </c>
    </row>
    <row r="33" spans="1:6" ht="16.5" thickTop="1" thickBot="1">
      <c r="A33" s="292" t="s">
        <v>232</v>
      </c>
      <c r="B33" s="339"/>
      <c r="C33" s="339"/>
      <c r="D33" s="339"/>
      <c r="E33" s="293"/>
      <c r="F33" s="281">
        <f>SUM(F32:F32)</f>
        <v>125400</v>
      </c>
    </row>
    <row r="34" spans="1:6" ht="14.25" thickTop="1"/>
  </sheetData>
  <mergeCells count="7">
    <mergeCell ref="B32:E32"/>
    <mergeCell ref="A33:E33"/>
    <mergeCell ref="A5:F5"/>
    <mergeCell ref="A9:F9"/>
    <mergeCell ref="A29:E29"/>
    <mergeCell ref="A7:F7"/>
    <mergeCell ref="B31:E3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O15"/>
  <sheetViews>
    <sheetView showGridLines="0" topLeftCell="E5" zoomScale="110" zoomScaleNormal="110" workbookViewId="0">
      <selection activeCell="I15" sqref="I15"/>
    </sheetView>
  </sheetViews>
  <sheetFormatPr baseColWidth="10" defaultRowHeight="13.5"/>
  <cols>
    <col min="1" max="7" width="11.42578125" style="2"/>
    <col min="8" max="8" width="10.140625" style="2" customWidth="1"/>
    <col min="9" max="9" width="29.28515625" style="2" customWidth="1"/>
    <col min="10" max="14" width="17" style="2" customWidth="1"/>
    <col min="15" max="16384" width="11.42578125" style="2"/>
  </cols>
  <sheetData>
    <row r="1" spans="1:15" ht="33.75" customHeight="1"/>
    <row r="2" spans="1:15" ht="33.75" customHeight="1"/>
    <row r="3" spans="1:15" ht="33.75" customHeight="1"/>
    <row r="4" spans="1:15" ht="33.75" customHeight="1" thickBot="1"/>
    <row r="5" spans="1:15" ht="22.5" customHeight="1" thickTop="1" thickBot="1">
      <c r="A5" s="384" t="str">
        <f>SER_NO_PER!A5:F5</f>
        <v>Infraestructura de procesamiento</v>
      </c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6"/>
    </row>
    <row r="6" spans="1:15" ht="9.75" customHeight="1" thickTop="1" thickBot="1">
      <c r="G6" s="177"/>
      <c r="H6" s="177"/>
      <c r="I6" s="177"/>
      <c r="J6" s="177"/>
      <c r="K6" s="177"/>
      <c r="L6" s="177"/>
      <c r="M6" s="177"/>
      <c r="N6" s="177"/>
      <c r="O6" s="177"/>
    </row>
    <row r="7" spans="1:15" ht="24.75" customHeight="1" thickTop="1" thickBot="1">
      <c r="A7" s="391" t="str">
        <f>SER_NO_PER!A7:F7</f>
        <v>Planta de servicios de procesamiento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2"/>
      <c r="N7" s="392"/>
      <c r="O7" s="393"/>
    </row>
    <row r="8" spans="1:15" ht="15" thickTop="1" thickBot="1"/>
    <row r="9" spans="1:15" ht="18" thickTop="1" thickBot="1">
      <c r="H9" s="407" t="s">
        <v>202</v>
      </c>
      <c r="I9" s="407" t="s">
        <v>98</v>
      </c>
      <c r="J9" s="407" t="s">
        <v>134</v>
      </c>
      <c r="K9" s="407"/>
      <c r="L9" s="407" t="s">
        <v>136</v>
      </c>
      <c r="M9" s="407"/>
      <c r="N9" s="407" t="s">
        <v>242</v>
      </c>
    </row>
    <row r="10" spans="1:15" ht="16.5" customHeight="1" thickTop="1" thickBot="1">
      <c r="A10" s="29" t="s">
        <v>316</v>
      </c>
      <c r="B10" s="348" t="s">
        <v>223</v>
      </c>
      <c r="C10" s="349"/>
      <c r="D10" s="349"/>
      <c r="E10" s="350"/>
      <c r="F10" s="158" t="s">
        <v>154</v>
      </c>
      <c r="H10" s="407"/>
      <c r="I10" s="407"/>
      <c r="J10" s="178" t="s">
        <v>137</v>
      </c>
      <c r="K10" s="178" t="s">
        <v>273</v>
      </c>
      <c r="L10" s="178" t="s">
        <v>137</v>
      </c>
      <c r="M10" s="178" t="s">
        <v>274</v>
      </c>
      <c r="N10" s="407"/>
    </row>
    <row r="11" spans="1:15" ht="16.5" thickTop="1" thickBot="1">
      <c r="A11" s="241">
        <v>2000</v>
      </c>
      <c r="B11" s="402" t="str">
        <f>SER_NO_PER!B32:E32</f>
        <v>Servicios no personales</v>
      </c>
      <c r="C11" s="403"/>
      <c r="D11" s="403"/>
      <c r="E11" s="404"/>
      <c r="F11" s="254">
        <f>SER_NO_PER!F29</f>
        <v>125400</v>
      </c>
      <c r="H11" s="259">
        <v>1</v>
      </c>
      <c r="I11" s="259" t="str">
        <f>INFRA!A9</f>
        <v>Infraestructura</v>
      </c>
      <c r="J11" s="259">
        <v>100</v>
      </c>
      <c r="K11" s="260">
        <f>INFRA!F49*J11/100</f>
        <v>1255582.0236999998</v>
      </c>
      <c r="L11" s="259">
        <f>100-J11</f>
        <v>0</v>
      </c>
      <c r="M11" s="260">
        <f>INFRA!F49*TOTAL_INF_PROC!L11/100</f>
        <v>0</v>
      </c>
      <c r="N11" s="260">
        <f>K11+M11</f>
        <v>1255582.0236999998</v>
      </c>
    </row>
    <row r="12" spans="1:15" ht="16.5" thickTop="1" thickBot="1">
      <c r="A12" s="241">
        <v>4000</v>
      </c>
      <c r="B12" s="402" t="str">
        <f>MAQ_EQUIP!B30:E30</f>
        <v>Maquinaria y Equipo</v>
      </c>
      <c r="C12" s="403"/>
      <c r="D12" s="403"/>
      <c r="E12" s="404"/>
      <c r="F12" s="254">
        <f>MAQ_EQUIP!F31</f>
        <v>353800</v>
      </c>
      <c r="H12" s="259">
        <v>2</v>
      </c>
      <c r="I12" s="255" t="str">
        <f>MAQ_EQUIP!A9</f>
        <v>Maquinaria y Equipo</v>
      </c>
      <c r="J12" s="259">
        <v>100</v>
      </c>
      <c r="K12" s="260">
        <f>MAQ_EQUIP!F31*TOTAL_INF_PROC!J12/100</f>
        <v>353800</v>
      </c>
      <c r="L12" s="259">
        <f>100-J12</f>
        <v>0</v>
      </c>
      <c r="M12" s="260">
        <f>MAQ_EQUIP!F31*TOTAL_INF_PROC!M11/100</f>
        <v>0</v>
      </c>
      <c r="N12" s="260">
        <f>K12+M12</f>
        <v>353800</v>
      </c>
    </row>
    <row r="13" spans="1:15" ht="16.5" thickTop="1" thickBot="1">
      <c r="A13" s="253">
        <v>4000</v>
      </c>
      <c r="B13" s="402" t="str">
        <f>INFRA!A9</f>
        <v>Infraestructura</v>
      </c>
      <c r="C13" s="403"/>
      <c r="D13" s="403"/>
      <c r="E13" s="404"/>
      <c r="F13" s="252">
        <f>INFRA!F53</f>
        <v>1255582.0236999998</v>
      </c>
      <c r="H13" s="259">
        <v>3</v>
      </c>
      <c r="I13" s="275" t="str">
        <f>SER_NO_PER!A9</f>
        <v>Servicios no personales</v>
      </c>
      <c r="J13" s="259">
        <v>100</v>
      </c>
      <c r="K13" s="260">
        <f>SER_NO_PER!F33*TOTAL_INF_PROC!J13/100</f>
        <v>125400</v>
      </c>
      <c r="L13" s="259">
        <f>100-J13</f>
        <v>0</v>
      </c>
      <c r="M13" s="260">
        <f>SER_NO_PER!F33*TOTAL_INF_PROC!M12/100</f>
        <v>0</v>
      </c>
      <c r="N13" s="260">
        <f>K13+M13</f>
        <v>125400</v>
      </c>
    </row>
    <row r="14" spans="1:15" ht="16.5" thickTop="1" thickBot="1">
      <c r="A14" s="292" t="str">
        <f>A5</f>
        <v>Infraestructura de procesamiento</v>
      </c>
      <c r="B14" s="339"/>
      <c r="C14" s="339"/>
      <c r="D14" s="339"/>
      <c r="E14" s="293"/>
      <c r="F14" s="254">
        <f>SUM(F11:F13)</f>
        <v>1734782.0236999998</v>
      </c>
      <c r="H14" s="405" t="s">
        <v>294</v>
      </c>
      <c r="I14" s="406"/>
      <c r="J14" s="97"/>
      <c r="K14" s="265">
        <f>SUM(K11:K13)</f>
        <v>1734782.0236999998</v>
      </c>
      <c r="L14" s="97"/>
      <c r="M14" s="265">
        <f>SUM(M11:M12)</f>
        <v>0</v>
      </c>
      <c r="N14" s="265">
        <f>SUM(N11:N13)</f>
        <v>1734782.0236999998</v>
      </c>
    </row>
    <row r="15" spans="1:15" ht="14.25" thickTop="1"/>
  </sheetData>
  <mergeCells count="13">
    <mergeCell ref="B13:E13"/>
    <mergeCell ref="A14:E14"/>
    <mergeCell ref="A5:O5"/>
    <mergeCell ref="A7:O7"/>
    <mergeCell ref="B10:E10"/>
    <mergeCell ref="B11:E11"/>
    <mergeCell ref="B12:E12"/>
    <mergeCell ref="H14:I14"/>
    <mergeCell ref="H9:H10"/>
    <mergeCell ref="I9:I10"/>
    <mergeCell ref="J9:K9"/>
    <mergeCell ref="L9:M9"/>
    <mergeCell ref="N9:N10"/>
  </mergeCells>
  <pageMargins left="0.7" right="0.7" top="0.75" bottom="0.75" header="0.3" footer="0.3"/>
  <pageSetup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T47"/>
  <sheetViews>
    <sheetView showGridLines="0" topLeftCell="A27" workbookViewId="0">
      <selection activeCell="C38" sqref="C38"/>
    </sheetView>
  </sheetViews>
  <sheetFormatPr baseColWidth="10" defaultRowHeight="13.5"/>
  <cols>
    <col min="1" max="1" width="6.7109375" style="2" customWidth="1"/>
    <col min="2" max="2" width="35.7109375" style="179" customWidth="1"/>
    <col min="3" max="6" width="11.42578125" style="2"/>
    <col min="7" max="7" width="2.5703125" style="2" customWidth="1"/>
    <col min="8" max="8" width="10.42578125" style="2" customWidth="1"/>
    <col min="9" max="9" width="35.7109375" style="179" customWidth="1"/>
    <col min="10" max="13" width="11.42578125" style="2"/>
    <col min="14" max="14" width="2.7109375" style="2" customWidth="1"/>
    <col min="15" max="15" width="11.42578125" style="2"/>
    <col min="16" max="16" width="35.7109375" style="2" customWidth="1"/>
    <col min="17" max="16384" width="11.42578125" style="2"/>
  </cols>
  <sheetData>
    <row r="1" spans="1:20" ht="26.25" customHeight="1"/>
    <row r="2" spans="1:20" ht="26.25" customHeight="1"/>
    <row r="3" spans="1:20" ht="26.25" customHeight="1"/>
    <row r="4" spans="1:20" ht="26.25" customHeight="1" thickBot="1"/>
    <row r="5" spans="1:20" ht="22.5" thickTop="1" thickBot="1">
      <c r="A5" s="408" t="s">
        <v>382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10"/>
    </row>
    <row r="6" spans="1:20" ht="9" customHeight="1" thickTop="1" thickBot="1">
      <c r="A6" s="3"/>
      <c r="B6" s="47"/>
      <c r="C6" s="3"/>
      <c r="D6" s="3"/>
      <c r="E6" s="3"/>
      <c r="F6" s="3"/>
    </row>
    <row r="7" spans="1:20" ht="22.5" thickTop="1" thickBot="1">
      <c r="A7" s="411" t="s">
        <v>163</v>
      </c>
      <c r="B7" s="412"/>
      <c r="C7" s="412"/>
      <c r="D7" s="412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3"/>
    </row>
    <row r="8" spans="1:20" ht="6" customHeight="1" thickTop="1" thickBot="1">
      <c r="A8" s="145"/>
      <c r="B8" s="180"/>
      <c r="C8" s="145"/>
      <c r="D8" s="145"/>
      <c r="E8" s="145"/>
      <c r="F8" s="145"/>
    </row>
    <row r="9" spans="1:20" ht="23.25" customHeight="1" thickTop="1" thickBot="1">
      <c r="A9" s="414" t="s">
        <v>160</v>
      </c>
      <c r="B9" s="415"/>
      <c r="C9" s="415"/>
      <c r="D9" s="415"/>
      <c r="E9" s="415"/>
      <c r="F9" s="416"/>
      <c r="H9" s="417" t="s">
        <v>165</v>
      </c>
      <c r="I9" s="418"/>
      <c r="J9" s="418"/>
      <c r="K9" s="418"/>
      <c r="L9" s="418"/>
      <c r="M9" s="419"/>
      <c r="O9" s="420" t="s">
        <v>197</v>
      </c>
      <c r="P9" s="421"/>
      <c r="Q9" s="421"/>
      <c r="R9" s="421"/>
      <c r="S9" s="421"/>
      <c r="T9" s="422"/>
    </row>
    <row r="10" spans="1:20" ht="7.5" customHeight="1" thickTop="1" thickBot="1">
      <c r="A10" s="145"/>
      <c r="B10" s="180"/>
      <c r="C10" s="145"/>
      <c r="D10" s="145"/>
      <c r="E10" s="145"/>
      <c r="F10" s="145"/>
      <c r="O10" s="145"/>
      <c r="P10" s="145"/>
      <c r="Q10" s="145"/>
      <c r="R10" s="145"/>
      <c r="S10" s="145"/>
      <c r="T10" s="145"/>
    </row>
    <row r="11" spans="1:20" ht="31.5" thickTop="1" thickBot="1">
      <c r="A11" s="29" t="s">
        <v>202</v>
      </c>
      <c r="B11" s="7" t="s">
        <v>1</v>
      </c>
      <c r="C11" s="29" t="s">
        <v>2</v>
      </c>
      <c r="D11" s="29" t="s">
        <v>3</v>
      </c>
      <c r="E11" s="7" t="s">
        <v>144</v>
      </c>
      <c r="F11" s="29" t="s">
        <v>154</v>
      </c>
      <c r="H11" s="29" t="s">
        <v>202</v>
      </c>
      <c r="I11" s="7" t="s">
        <v>1</v>
      </c>
      <c r="J11" s="29" t="s">
        <v>2</v>
      </c>
      <c r="K11" s="29" t="s">
        <v>3</v>
      </c>
      <c r="L11" s="7" t="s">
        <v>144</v>
      </c>
      <c r="M11" s="29" t="s">
        <v>154</v>
      </c>
      <c r="O11" s="29" t="s">
        <v>202</v>
      </c>
      <c r="P11" s="29" t="s">
        <v>1</v>
      </c>
      <c r="Q11" s="29" t="s">
        <v>2</v>
      </c>
      <c r="R11" s="29" t="s">
        <v>3</v>
      </c>
      <c r="S11" s="7" t="s">
        <v>144</v>
      </c>
      <c r="T11" s="29" t="s">
        <v>154</v>
      </c>
    </row>
    <row r="12" spans="1:20" ht="35.25" customHeight="1" thickTop="1" thickBot="1">
      <c r="A12" s="181">
        <v>1</v>
      </c>
      <c r="B12" s="182" t="s">
        <v>400</v>
      </c>
      <c r="C12" s="55" t="s">
        <v>210</v>
      </c>
      <c r="D12" s="183">
        <v>12</v>
      </c>
      <c r="E12" s="184">
        <v>3780</v>
      </c>
      <c r="F12" s="18">
        <f t="shared" ref="F12:F29" si="0">D12*E12</f>
        <v>45360</v>
      </c>
      <c r="H12" s="161">
        <v>1</v>
      </c>
      <c r="I12" s="182" t="s">
        <v>117</v>
      </c>
      <c r="J12" s="55" t="s">
        <v>118</v>
      </c>
      <c r="K12" s="183">
        <v>10</v>
      </c>
      <c r="L12" s="184">
        <v>1000</v>
      </c>
      <c r="M12" s="18">
        <f t="shared" ref="M12:M29" si="1">K12*L12</f>
        <v>10000</v>
      </c>
      <c r="O12" s="161">
        <v>1</v>
      </c>
      <c r="P12" s="55" t="s">
        <v>127</v>
      </c>
      <c r="Q12" s="55" t="s">
        <v>2</v>
      </c>
      <c r="R12" s="183">
        <v>2</v>
      </c>
      <c r="S12" s="185">
        <v>3500</v>
      </c>
      <c r="T12" s="18">
        <f t="shared" ref="T12:T29" si="2">R12*S12</f>
        <v>7000</v>
      </c>
    </row>
    <row r="13" spans="1:20" ht="35.25" customHeight="1" thickTop="1" thickBot="1">
      <c r="A13" s="181">
        <v>2</v>
      </c>
      <c r="B13" s="182" t="s">
        <v>401</v>
      </c>
      <c r="C13" s="55" t="s">
        <v>210</v>
      </c>
      <c r="D13" s="183">
        <v>12</v>
      </c>
      <c r="E13" s="184">
        <v>3780</v>
      </c>
      <c r="F13" s="18">
        <f t="shared" si="0"/>
        <v>45360</v>
      </c>
      <c r="H13" s="161">
        <v>2</v>
      </c>
      <c r="I13" s="182" t="s">
        <v>119</v>
      </c>
      <c r="J13" s="55" t="s">
        <v>133</v>
      </c>
      <c r="K13" s="183">
        <v>3</v>
      </c>
      <c r="L13" s="184">
        <v>400</v>
      </c>
      <c r="M13" s="18">
        <f t="shared" si="1"/>
        <v>1200</v>
      </c>
      <c r="O13" s="161">
        <v>2</v>
      </c>
      <c r="P13" s="55" t="s">
        <v>128</v>
      </c>
      <c r="Q13" s="55" t="s">
        <v>2</v>
      </c>
      <c r="R13" s="183">
        <v>2</v>
      </c>
      <c r="S13" s="185">
        <v>2500</v>
      </c>
      <c r="T13" s="18">
        <f t="shared" si="2"/>
        <v>5000</v>
      </c>
    </row>
    <row r="14" spans="1:20" ht="35.25" customHeight="1" thickTop="1" thickBot="1">
      <c r="A14" s="181">
        <v>3</v>
      </c>
      <c r="B14" s="182" t="s">
        <v>163</v>
      </c>
      <c r="C14" s="55" t="s">
        <v>116</v>
      </c>
      <c r="D14" s="183">
        <v>1</v>
      </c>
      <c r="E14" s="184">
        <v>60000</v>
      </c>
      <c r="F14" s="18">
        <f t="shared" si="0"/>
        <v>60000</v>
      </c>
      <c r="H14" s="161">
        <v>3</v>
      </c>
      <c r="I14" s="182" t="s">
        <v>120</v>
      </c>
      <c r="J14" s="55" t="s">
        <v>133</v>
      </c>
      <c r="K14" s="183">
        <v>5</v>
      </c>
      <c r="L14" s="184">
        <v>500</v>
      </c>
      <c r="M14" s="18">
        <f t="shared" si="1"/>
        <v>2500</v>
      </c>
      <c r="O14" s="161">
        <v>3</v>
      </c>
      <c r="P14" s="55" t="s">
        <v>129</v>
      </c>
      <c r="Q14" s="55" t="s">
        <v>2</v>
      </c>
      <c r="R14" s="183">
        <v>2</v>
      </c>
      <c r="S14" s="185">
        <v>300</v>
      </c>
      <c r="T14" s="18">
        <f t="shared" si="2"/>
        <v>600</v>
      </c>
    </row>
    <row r="15" spans="1:20" ht="35.25" customHeight="1" thickTop="1" thickBot="1">
      <c r="A15" s="181">
        <v>4</v>
      </c>
      <c r="B15" s="182" t="s">
        <v>162</v>
      </c>
      <c r="C15" s="55" t="s">
        <v>116</v>
      </c>
      <c r="D15" s="183">
        <v>1</v>
      </c>
      <c r="E15" s="184">
        <v>80000</v>
      </c>
      <c r="F15" s="18">
        <f t="shared" si="0"/>
        <v>80000</v>
      </c>
      <c r="H15" s="161">
        <v>4</v>
      </c>
      <c r="I15" s="182" t="s">
        <v>161</v>
      </c>
      <c r="J15" s="55" t="s">
        <v>133</v>
      </c>
      <c r="K15" s="183">
        <v>1000</v>
      </c>
      <c r="L15" s="184">
        <v>6</v>
      </c>
      <c r="M15" s="18">
        <f t="shared" si="1"/>
        <v>6000</v>
      </c>
      <c r="O15" s="161">
        <v>4</v>
      </c>
      <c r="P15" s="55" t="s">
        <v>130</v>
      </c>
      <c r="Q15" s="55" t="s">
        <v>39</v>
      </c>
      <c r="R15" s="183">
        <v>3</v>
      </c>
      <c r="S15" s="185">
        <v>3500</v>
      </c>
      <c r="T15" s="18">
        <f t="shared" si="2"/>
        <v>10500</v>
      </c>
    </row>
    <row r="16" spans="1:20" ht="35.25" customHeight="1" thickTop="1" thickBot="1">
      <c r="A16" s="181">
        <v>5</v>
      </c>
      <c r="B16" s="182" t="s">
        <v>167</v>
      </c>
      <c r="C16" s="55" t="s">
        <v>40</v>
      </c>
      <c r="D16" s="183">
        <v>40</v>
      </c>
      <c r="E16" s="184">
        <v>100</v>
      </c>
      <c r="F16" s="18">
        <f t="shared" si="0"/>
        <v>4000</v>
      </c>
      <c r="H16" s="161">
        <v>5</v>
      </c>
      <c r="I16" s="182" t="s">
        <v>121</v>
      </c>
      <c r="J16" s="55" t="s">
        <v>133</v>
      </c>
      <c r="K16" s="183">
        <v>1146</v>
      </c>
      <c r="L16" s="184">
        <v>1</v>
      </c>
      <c r="M16" s="18">
        <f t="shared" si="1"/>
        <v>1146</v>
      </c>
      <c r="O16" s="161">
        <v>5</v>
      </c>
      <c r="P16" s="55" t="s">
        <v>166</v>
      </c>
      <c r="Q16" s="55" t="s">
        <v>39</v>
      </c>
      <c r="R16" s="183">
        <v>2</v>
      </c>
      <c r="S16" s="185">
        <v>7000</v>
      </c>
      <c r="T16" s="18">
        <f t="shared" si="2"/>
        <v>14000</v>
      </c>
    </row>
    <row r="17" spans="1:20" ht="35.25" customHeight="1" thickTop="1" thickBot="1">
      <c r="A17" s="181">
        <v>6</v>
      </c>
      <c r="B17" s="182" t="s">
        <v>402</v>
      </c>
      <c r="C17" s="55" t="s">
        <v>2</v>
      </c>
      <c r="D17" s="183">
        <v>40</v>
      </c>
      <c r="E17" s="186">
        <v>200</v>
      </c>
      <c r="F17" s="18">
        <f t="shared" si="0"/>
        <v>8000</v>
      </c>
      <c r="H17" s="161">
        <v>6</v>
      </c>
      <c r="I17" s="182" t="s">
        <v>122</v>
      </c>
      <c r="J17" s="55" t="s">
        <v>133</v>
      </c>
      <c r="K17" s="183">
        <v>3000</v>
      </c>
      <c r="L17" s="184">
        <v>3</v>
      </c>
      <c r="M17" s="18">
        <f t="shared" si="1"/>
        <v>9000</v>
      </c>
      <c r="O17" s="161">
        <v>6</v>
      </c>
      <c r="P17" s="55" t="s">
        <v>131</v>
      </c>
      <c r="Q17" s="55" t="s">
        <v>39</v>
      </c>
      <c r="R17" s="183">
        <v>2</v>
      </c>
      <c r="S17" s="185">
        <v>2200</v>
      </c>
      <c r="T17" s="18">
        <f t="shared" si="2"/>
        <v>4400</v>
      </c>
    </row>
    <row r="18" spans="1:20" ht="35.25" customHeight="1" thickTop="1" thickBot="1">
      <c r="A18" s="181">
        <v>7</v>
      </c>
      <c r="B18" s="151"/>
      <c r="C18" s="148"/>
      <c r="D18" s="148"/>
      <c r="E18" s="148"/>
      <c r="F18" s="18">
        <f t="shared" si="0"/>
        <v>0</v>
      </c>
      <c r="H18" s="161">
        <v>7</v>
      </c>
      <c r="I18" s="182" t="s">
        <v>164</v>
      </c>
      <c r="J18" s="55" t="s">
        <v>133</v>
      </c>
      <c r="K18" s="183">
        <v>3000</v>
      </c>
      <c r="L18" s="184">
        <v>25</v>
      </c>
      <c r="M18" s="18">
        <f t="shared" si="1"/>
        <v>75000</v>
      </c>
      <c r="O18" s="161">
        <v>7</v>
      </c>
      <c r="P18" s="55" t="s">
        <v>132</v>
      </c>
      <c r="Q18" s="55" t="s">
        <v>39</v>
      </c>
      <c r="R18" s="183">
        <v>4</v>
      </c>
      <c r="S18" s="185">
        <v>7000</v>
      </c>
      <c r="T18" s="18">
        <f t="shared" si="2"/>
        <v>28000</v>
      </c>
    </row>
    <row r="19" spans="1:20" ht="35.25" customHeight="1" thickTop="1" thickBot="1">
      <c r="A19" s="181">
        <v>8</v>
      </c>
      <c r="B19" s="182"/>
      <c r="C19" s="55"/>
      <c r="D19" s="183"/>
      <c r="E19" s="187"/>
      <c r="F19" s="18">
        <f t="shared" si="0"/>
        <v>0</v>
      </c>
      <c r="H19" s="161">
        <v>8</v>
      </c>
      <c r="I19" s="182" t="s">
        <v>123</v>
      </c>
      <c r="J19" s="55" t="s">
        <v>133</v>
      </c>
      <c r="K19" s="183">
        <v>12</v>
      </c>
      <c r="L19" s="184">
        <v>700</v>
      </c>
      <c r="M19" s="18">
        <f t="shared" si="1"/>
        <v>8400</v>
      </c>
      <c r="O19" s="161">
        <v>8</v>
      </c>
      <c r="P19" s="148"/>
      <c r="Q19" s="148"/>
      <c r="R19" s="148"/>
      <c r="S19" s="148"/>
      <c r="T19" s="18">
        <f t="shared" si="2"/>
        <v>0</v>
      </c>
    </row>
    <row r="20" spans="1:20" ht="35.25" customHeight="1" thickTop="1" thickBot="1">
      <c r="A20" s="181">
        <v>9</v>
      </c>
      <c r="B20" s="151"/>
      <c r="C20" s="148"/>
      <c r="D20" s="148"/>
      <c r="E20" s="148"/>
      <c r="F20" s="18">
        <f t="shared" si="0"/>
        <v>0</v>
      </c>
      <c r="H20" s="161">
        <v>9</v>
      </c>
      <c r="I20" s="182" t="s">
        <v>124</v>
      </c>
      <c r="J20" s="55" t="s">
        <v>133</v>
      </c>
      <c r="K20" s="183">
        <v>2</v>
      </c>
      <c r="L20" s="184">
        <v>12000</v>
      </c>
      <c r="M20" s="18">
        <f t="shared" si="1"/>
        <v>24000</v>
      </c>
      <c r="O20" s="161">
        <v>9</v>
      </c>
      <c r="P20" s="148"/>
      <c r="Q20" s="148"/>
      <c r="R20" s="148"/>
      <c r="S20" s="148"/>
      <c r="T20" s="18">
        <f t="shared" si="2"/>
        <v>0</v>
      </c>
    </row>
    <row r="21" spans="1:20" ht="35.25" customHeight="1" thickTop="1" thickBot="1">
      <c r="A21" s="181">
        <v>10</v>
      </c>
      <c r="B21" s="151"/>
      <c r="C21" s="148"/>
      <c r="D21" s="148"/>
      <c r="E21" s="148"/>
      <c r="F21" s="18">
        <f t="shared" si="0"/>
        <v>0</v>
      </c>
      <c r="H21" s="161">
        <v>10</v>
      </c>
      <c r="I21" s="182" t="s">
        <v>125</v>
      </c>
      <c r="J21" s="55" t="s">
        <v>133</v>
      </c>
      <c r="K21" s="183">
        <v>25</v>
      </c>
      <c r="L21" s="184">
        <v>100</v>
      </c>
      <c r="M21" s="18">
        <f t="shared" si="1"/>
        <v>2500</v>
      </c>
      <c r="O21" s="161">
        <v>10</v>
      </c>
      <c r="P21" s="148"/>
      <c r="Q21" s="148"/>
      <c r="R21" s="148"/>
      <c r="S21" s="148"/>
      <c r="T21" s="18">
        <f t="shared" si="2"/>
        <v>0</v>
      </c>
    </row>
    <row r="22" spans="1:20" ht="35.25" customHeight="1" thickTop="1" thickBot="1">
      <c r="A22" s="181">
        <v>11</v>
      </c>
      <c r="B22" s="151"/>
      <c r="C22" s="148"/>
      <c r="D22" s="148"/>
      <c r="E22" s="148"/>
      <c r="F22" s="18">
        <f t="shared" si="0"/>
        <v>0</v>
      </c>
      <c r="H22" s="161">
        <v>11</v>
      </c>
      <c r="I22" s="182" t="s">
        <v>126</v>
      </c>
      <c r="J22" s="55" t="s">
        <v>133</v>
      </c>
      <c r="K22" s="183">
        <v>12</v>
      </c>
      <c r="L22" s="184">
        <v>200</v>
      </c>
      <c r="M22" s="18">
        <f t="shared" si="1"/>
        <v>2400</v>
      </c>
      <c r="O22" s="161">
        <v>11</v>
      </c>
      <c r="P22" s="148"/>
      <c r="Q22" s="148"/>
      <c r="R22" s="148"/>
      <c r="S22" s="148"/>
      <c r="T22" s="18">
        <f t="shared" si="2"/>
        <v>0</v>
      </c>
    </row>
    <row r="23" spans="1:20" ht="35.25" customHeight="1" thickTop="1" thickBot="1">
      <c r="A23" s="181">
        <v>12</v>
      </c>
      <c r="B23" s="151"/>
      <c r="C23" s="148"/>
      <c r="D23" s="148"/>
      <c r="E23" s="148"/>
      <c r="F23" s="18">
        <f t="shared" si="0"/>
        <v>0</v>
      </c>
      <c r="H23" s="161">
        <v>12</v>
      </c>
      <c r="I23" s="151"/>
      <c r="J23" s="148"/>
      <c r="K23" s="148"/>
      <c r="L23" s="148"/>
      <c r="M23" s="18">
        <f t="shared" si="1"/>
        <v>0</v>
      </c>
      <c r="O23" s="161">
        <v>12</v>
      </c>
      <c r="P23" s="148"/>
      <c r="Q23" s="148"/>
      <c r="R23" s="148"/>
      <c r="S23" s="148"/>
      <c r="T23" s="18">
        <f t="shared" si="2"/>
        <v>0</v>
      </c>
    </row>
    <row r="24" spans="1:20" ht="35.25" customHeight="1" thickTop="1" thickBot="1">
      <c r="A24" s="181">
        <v>13</v>
      </c>
      <c r="B24" s="151"/>
      <c r="C24" s="148"/>
      <c r="D24" s="148"/>
      <c r="E24" s="148"/>
      <c r="F24" s="18">
        <f t="shared" si="0"/>
        <v>0</v>
      </c>
      <c r="H24" s="161">
        <v>13</v>
      </c>
      <c r="I24" s="151"/>
      <c r="J24" s="148"/>
      <c r="K24" s="148"/>
      <c r="L24" s="148"/>
      <c r="M24" s="18">
        <f t="shared" si="1"/>
        <v>0</v>
      </c>
      <c r="O24" s="161">
        <v>13</v>
      </c>
      <c r="P24" s="148"/>
      <c r="Q24" s="148"/>
      <c r="R24" s="148"/>
      <c r="S24" s="148"/>
      <c r="T24" s="18">
        <f t="shared" si="2"/>
        <v>0</v>
      </c>
    </row>
    <row r="25" spans="1:20" ht="35.25" customHeight="1" thickTop="1" thickBot="1">
      <c r="A25" s="181">
        <v>14</v>
      </c>
      <c r="B25" s="151"/>
      <c r="C25" s="148"/>
      <c r="D25" s="148"/>
      <c r="E25" s="148"/>
      <c r="F25" s="18">
        <f t="shared" si="0"/>
        <v>0</v>
      </c>
      <c r="H25" s="161">
        <v>14</v>
      </c>
      <c r="I25" s="151"/>
      <c r="J25" s="148"/>
      <c r="K25" s="148"/>
      <c r="L25" s="148"/>
      <c r="M25" s="18">
        <f t="shared" si="1"/>
        <v>0</v>
      </c>
      <c r="O25" s="161">
        <v>14</v>
      </c>
      <c r="P25" s="148"/>
      <c r="Q25" s="148"/>
      <c r="R25" s="148"/>
      <c r="S25" s="148"/>
      <c r="T25" s="18">
        <f t="shared" si="2"/>
        <v>0</v>
      </c>
    </row>
    <row r="26" spans="1:20" ht="35.25" customHeight="1" thickTop="1" thickBot="1">
      <c r="A26" s="181">
        <v>15</v>
      </c>
      <c r="B26" s="151"/>
      <c r="C26" s="148"/>
      <c r="D26" s="148"/>
      <c r="E26" s="148"/>
      <c r="F26" s="18">
        <f t="shared" si="0"/>
        <v>0</v>
      </c>
      <c r="H26" s="161">
        <v>15</v>
      </c>
      <c r="I26" s="151"/>
      <c r="J26" s="148"/>
      <c r="K26" s="148"/>
      <c r="L26" s="148"/>
      <c r="M26" s="18">
        <f t="shared" si="1"/>
        <v>0</v>
      </c>
      <c r="O26" s="161">
        <v>15</v>
      </c>
      <c r="P26" s="148"/>
      <c r="Q26" s="148"/>
      <c r="R26" s="148"/>
      <c r="S26" s="148"/>
      <c r="T26" s="18">
        <f t="shared" si="2"/>
        <v>0</v>
      </c>
    </row>
    <row r="27" spans="1:20" ht="35.25" customHeight="1" thickTop="1" thickBot="1">
      <c r="A27" s="181">
        <v>16</v>
      </c>
      <c r="B27" s="151"/>
      <c r="C27" s="148"/>
      <c r="D27" s="148"/>
      <c r="E27" s="148"/>
      <c r="F27" s="18">
        <f t="shared" si="0"/>
        <v>0</v>
      </c>
      <c r="H27" s="161">
        <v>16</v>
      </c>
      <c r="I27" s="151"/>
      <c r="J27" s="148"/>
      <c r="K27" s="148"/>
      <c r="L27" s="148"/>
      <c r="M27" s="18">
        <f t="shared" si="1"/>
        <v>0</v>
      </c>
      <c r="O27" s="161">
        <v>16</v>
      </c>
      <c r="P27" s="148"/>
      <c r="Q27" s="148"/>
      <c r="R27" s="148"/>
      <c r="S27" s="148"/>
      <c r="T27" s="18">
        <f t="shared" si="2"/>
        <v>0</v>
      </c>
    </row>
    <row r="28" spans="1:20" ht="35.25" customHeight="1" thickTop="1" thickBot="1">
      <c r="A28" s="181">
        <v>17</v>
      </c>
      <c r="B28" s="151"/>
      <c r="C28" s="148"/>
      <c r="D28" s="148"/>
      <c r="E28" s="148"/>
      <c r="F28" s="18">
        <f t="shared" si="0"/>
        <v>0</v>
      </c>
      <c r="H28" s="161">
        <v>17</v>
      </c>
      <c r="I28" s="151"/>
      <c r="J28" s="148"/>
      <c r="K28" s="148"/>
      <c r="L28" s="148"/>
      <c r="M28" s="18">
        <f t="shared" si="1"/>
        <v>0</v>
      </c>
      <c r="O28" s="161">
        <v>17</v>
      </c>
      <c r="P28" s="148"/>
      <c r="Q28" s="148"/>
      <c r="R28" s="148"/>
      <c r="S28" s="148"/>
      <c r="T28" s="18">
        <f t="shared" si="2"/>
        <v>0</v>
      </c>
    </row>
    <row r="29" spans="1:20" ht="35.25" customHeight="1" thickTop="1" thickBot="1">
      <c r="A29" s="181">
        <v>18</v>
      </c>
      <c r="B29" s="151"/>
      <c r="C29" s="148"/>
      <c r="D29" s="148"/>
      <c r="E29" s="148"/>
      <c r="F29" s="18">
        <f t="shared" si="0"/>
        <v>0</v>
      </c>
      <c r="H29" s="161">
        <v>18</v>
      </c>
      <c r="I29" s="151"/>
      <c r="J29" s="148"/>
      <c r="K29" s="148"/>
      <c r="L29" s="148"/>
      <c r="M29" s="18">
        <f t="shared" si="1"/>
        <v>0</v>
      </c>
      <c r="O29" s="161">
        <v>18</v>
      </c>
      <c r="P29" s="148"/>
      <c r="Q29" s="148"/>
      <c r="R29" s="148"/>
      <c r="S29" s="148"/>
      <c r="T29" s="18">
        <f t="shared" si="2"/>
        <v>0</v>
      </c>
    </row>
    <row r="30" spans="1:20" s="82" customFormat="1" ht="11.25" customHeight="1" thickTop="1" thickBot="1">
      <c r="B30" s="155"/>
      <c r="I30" s="155"/>
    </row>
    <row r="31" spans="1:20" ht="19.5" customHeight="1" thickTop="1" thickBot="1">
      <c r="A31" s="360" t="s">
        <v>232</v>
      </c>
      <c r="B31" s="360"/>
      <c r="C31" s="360"/>
      <c r="D31" s="360"/>
      <c r="E31" s="360"/>
      <c r="F31" s="189">
        <f>SUM(F12:F29)</f>
        <v>242720</v>
      </c>
      <c r="H31" s="423" t="s">
        <v>252</v>
      </c>
      <c r="I31" s="424"/>
      <c r="J31" s="424"/>
      <c r="K31" s="424"/>
      <c r="L31" s="425"/>
      <c r="M31" s="189">
        <f>SUM(M12:M29)</f>
        <v>142146</v>
      </c>
      <c r="O31" s="360" t="s">
        <v>296</v>
      </c>
      <c r="P31" s="360"/>
      <c r="Q31" s="360"/>
      <c r="R31" s="360"/>
      <c r="S31" s="360"/>
      <c r="T31" s="189">
        <f>SUM(T12:T29)</f>
        <v>69500</v>
      </c>
    </row>
    <row r="32" spans="1:20" ht="34.5" customHeight="1" thickTop="1" thickBot="1"/>
    <row r="33" spans="1:6" ht="16.5" thickTop="1" thickBot="1">
      <c r="A33" s="29" t="s">
        <v>231</v>
      </c>
      <c r="B33" s="29" t="s">
        <v>223</v>
      </c>
      <c r="C33" s="29" t="s">
        <v>154</v>
      </c>
    </row>
    <row r="34" spans="1:6" ht="16.5" thickTop="1" thickBot="1">
      <c r="A34" s="241">
        <v>2000</v>
      </c>
      <c r="B34" s="251" t="str">
        <f>A9</f>
        <v>Servicios no personales</v>
      </c>
      <c r="C34" s="252">
        <f>F31</f>
        <v>242720</v>
      </c>
      <c r="D34" s="190"/>
      <c r="E34" s="190"/>
      <c r="F34" s="191"/>
    </row>
    <row r="35" spans="1:6" ht="16.5" thickTop="1" thickBot="1">
      <c r="A35" s="241">
        <v>3000</v>
      </c>
      <c r="B35" s="251" t="str">
        <f>H9</f>
        <v>Materiales y suministros</v>
      </c>
      <c r="C35" s="252">
        <f>M31</f>
        <v>142146</v>
      </c>
    </row>
    <row r="36" spans="1:6" ht="16.5" thickTop="1" thickBot="1">
      <c r="A36" s="241">
        <v>4000</v>
      </c>
      <c r="B36" s="251" t="str">
        <f>O9</f>
        <v>Maquinaria y Equipo</v>
      </c>
      <c r="C36" s="252">
        <f>T31</f>
        <v>69500</v>
      </c>
    </row>
    <row r="37" spans="1:6" ht="16.5" thickTop="1" thickBot="1">
      <c r="A37" s="292" t="s">
        <v>297</v>
      </c>
      <c r="B37" s="293"/>
      <c r="C37" s="252">
        <f>SUM(C34:C36)</f>
        <v>454366</v>
      </c>
    </row>
    <row r="38" spans="1:6" ht="14.25" thickTop="1"/>
    <row r="47" spans="1:6" ht="15">
      <c r="A47" s="3"/>
      <c r="D47" s="3"/>
      <c r="E47" s="3"/>
      <c r="F47" s="3"/>
    </row>
  </sheetData>
  <mergeCells count="9">
    <mergeCell ref="A5:T5"/>
    <mergeCell ref="A7:T7"/>
    <mergeCell ref="A37:B37"/>
    <mergeCell ref="A9:F9"/>
    <mergeCell ref="A31:E31"/>
    <mergeCell ref="H9:M9"/>
    <mergeCell ref="O9:T9"/>
    <mergeCell ref="O31:S31"/>
    <mergeCell ref="H31:L31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8" tint="0.79998168889431442"/>
  </sheetPr>
  <dimension ref="A1:AC117"/>
  <sheetViews>
    <sheetView showGridLines="0" topLeftCell="A16" zoomScale="90" zoomScaleNormal="90" workbookViewId="0">
      <selection activeCell="H7" sqref="H7:M25"/>
    </sheetView>
  </sheetViews>
  <sheetFormatPr baseColWidth="10" defaultRowHeight="15"/>
  <cols>
    <col min="1" max="1" width="11.42578125" style="3"/>
    <col min="2" max="2" width="32.85546875" style="3" customWidth="1"/>
    <col min="3" max="6" width="11.42578125" style="3"/>
    <col min="7" max="7" width="6.7109375" style="3" customWidth="1"/>
    <col min="8" max="8" width="8.7109375" style="3" customWidth="1"/>
    <col min="9" max="9" width="35.85546875" style="3" customWidth="1"/>
    <col min="10" max="10" width="12.7109375" style="3" bestFit="1" customWidth="1"/>
    <col min="11" max="11" width="12.7109375" style="3" customWidth="1"/>
    <col min="12" max="12" width="11.42578125" style="3" customWidth="1"/>
    <col min="13" max="13" width="13.28515625" style="3" customWidth="1"/>
    <col min="14" max="14" width="4.28515625" style="3" customWidth="1"/>
    <col min="15" max="15" width="11.42578125" style="3"/>
    <col min="16" max="16" width="35.7109375" style="3" customWidth="1"/>
    <col min="17" max="20" width="11.42578125" style="3"/>
    <col min="21" max="21" width="4.28515625" style="3" customWidth="1"/>
    <col min="22" max="22" width="11.42578125" style="3"/>
    <col min="23" max="23" width="35.7109375" style="3" customWidth="1"/>
    <col min="24" max="26" width="11.42578125" style="3"/>
    <col min="27" max="27" width="13.85546875" style="3" customWidth="1"/>
    <col min="28" max="16384" width="11.42578125" style="3"/>
  </cols>
  <sheetData>
    <row r="1" spans="1:27" ht="22.5" customHeight="1"/>
    <row r="2" spans="1:27" ht="22.5" customHeight="1"/>
    <row r="3" spans="1:27" ht="22.5" customHeight="1"/>
    <row r="4" spans="1:27" ht="22.5" customHeight="1" thickBot="1"/>
    <row r="5" spans="1:27" ht="25.5" customHeight="1" thickTop="1" thickBot="1">
      <c r="A5" s="427" t="s">
        <v>383</v>
      </c>
      <c r="B5" s="428"/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8"/>
      <c r="Y5" s="428"/>
      <c r="Z5" s="428"/>
      <c r="AA5" s="429"/>
    </row>
    <row r="6" spans="1:27" ht="16.5" thickTop="1" thickBot="1"/>
    <row r="7" spans="1:27" ht="22.5" thickTop="1" thickBot="1">
      <c r="A7" s="426" t="s">
        <v>433</v>
      </c>
      <c r="B7" s="426"/>
      <c r="C7" s="426"/>
      <c r="D7" s="426"/>
      <c r="E7" s="426"/>
      <c r="F7" s="426"/>
      <c r="H7" s="426" t="s">
        <v>160</v>
      </c>
      <c r="I7" s="426"/>
      <c r="J7" s="426"/>
      <c r="K7" s="426"/>
      <c r="L7" s="426"/>
      <c r="M7" s="426"/>
      <c r="O7" s="430" t="s">
        <v>165</v>
      </c>
      <c r="P7" s="430"/>
      <c r="Q7" s="430"/>
      <c r="R7" s="430"/>
      <c r="S7" s="430"/>
      <c r="T7" s="430"/>
      <c r="V7" s="430" t="s">
        <v>197</v>
      </c>
      <c r="W7" s="430"/>
      <c r="X7" s="430"/>
      <c r="Y7" s="430"/>
      <c r="Z7" s="430"/>
      <c r="AA7" s="430"/>
    </row>
    <row r="8" spans="1:27" ht="16.5" thickTop="1" thickBot="1"/>
    <row r="9" spans="1:27" ht="46.5" thickTop="1" thickBot="1">
      <c r="A9" s="224" t="s">
        <v>202</v>
      </c>
      <c r="B9" s="225" t="s">
        <v>1</v>
      </c>
      <c r="C9" s="225" t="s">
        <v>2</v>
      </c>
      <c r="D9" s="225" t="s">
        <v>3</v>
      </c>
      <c r="E9" s="226" t="s">
        <v>144</v>
      </c>
      <c r="F9" s="225" t="s">
        <v>298</v>
      </c>
      <c r="H9" s="192" t="s">
        <v>202</v>
      </c>
      <c r="I9" s="29" t="s">
        <v>1</v>
      </c>
      <c r="J9" s="29" t="s">
        <v>2</v>
      </c>
      <c r="K9" s="29" t="s">
        <v>3</v>
      </c>
      <c r="L9" s="7" t="s">
        <v>144</v>
      </c>
      <c r="M9" s="29" t="s">
        <v>298</v>
      </c>
      <c r="O9" s="29" t="s">
        <v>202</v>
      </c>
      <c r="P9" s="29" t="s">
        <v>1</v>
      </c>
      <c r="Q9" s="7" t="s">
        <v>2</v>
      </c>
      <c r="R9" s="7" t="s">
        <v>3</v>
      </c>
      <c r="S9" s="7" t="s">
        <v>200</v>
      </c>
      <c r="T9" s="7" t="s">
        <v>201</v>
      </c>
      <c r="V9" s="29" t="s">
        <v>202</v>
      </c>
      <c r="W9" s="29" t="s">
        <v>1</v>
      </c>
      <c r="X9" s="7" t="s">
        <v>2</v>
      </c>
      <c r="Y9" s="7" t="s">
        <v>3</v>
      </c>
      <c r="Z9" s="7" t="s">
        <v>200</v>
      </c>
      <c r="AA9" s="7" t="s">
        <v>201</v>
      </c>
    </row>
    <row r="10" spans="1:27" ht="33" customHeight="1" thickTop="1" thickBot="1">
      <c r="A10" s="21">
        <v>1</v>
      </c>
      <c r="B10" s="193" t="s">
        <v>300</v>
      </c>
      <c r="C10" s="14" t="s">
        <v>210</v>
      </c>
      <c r="D10" s="21">
        <v>12</v>
      </c>
      <c r="E10" s="114">
        <v>4320</v>
      </c>
      <c r="F10" s="194">
        <f t="shared" ref="F10:F15" si="0">D10*E10</f>
        <v>51840</v>
      </c>
      <c r="H10" s="21">
        <v>1</v>
      </c>
      <c r="I10" s="193" t="s">
        <v>301</v>
      </c>
      <c r="J10" s="14" t="s">
        <v>210</v>
      </c>
      <c r="K10" s="21">
        <v>12</v>
      </c>
      <c r="L10" s="114">
        <v>200</v>
      </c>
      <c r="M10" s="194">
        <f t="shared" ref="M10:M23" si="1">K10*L10</f>
        <v>2400</v>
      </c>
      <c r="O10" s="131">
        <v>1</v>
      </c>
      <c r="P10" s="14" t="s">
        <v>174</v>
      </c>
      <c r="Q10" s="131" t="s">
        <v>40</v>
      </c>
      <c r="R10" s="16">
        <v>1</v>
      </c>
      <c r="S10" s="133">
        <v>10000</v>
      </c>
      <c r="T10" s="188">
        <f>R10*S10</f>
        <v>10000</v>
      </c>
      <c r="V10" s="149">
        <v>1</v>
      </c>
      <c r="W10" s="55" t="s">
        <v>166</v>
      </c>
      <c r="X10" s="55" t="s">
        <v>39</v>
      </c>
      <c r="Y10" s="183">
        <v>4</v>
      </c>
      <c r="Z10" s="184">
        <v>7000</v>
      </c>
      <c r="AA10" s="188">
        <f>Y10*Z10</f>
        <v>28000</v>
      </c>
    </row>
    <row r="11" spans="1:27" ht="33" customHeight="1" thickTop="1" thickBot="1">
      <c r="A11" s="21">
        <v>2</v>
      </c>
      <c r="B11" s="193" t="s">
        <v>211</v>
      </c>
      <c r="C11" s="14" t="s">
        <v>210</v>
      </c>
      <c r="D11" s="21">
        <v>12</v>
      </c>
      <c r="E11" s="114">
        <v>3780</v>
      </c>
      <c r="F11" s="194">
        <f t="shared" si="0"/>
        <v>45360</v>
      </c>
      <c r="H11" s="21">
        <v>2</v>
      </c>
      <c r="I11" s="193" t="s">
        <v>302</v>
      </c>
      <c r="J11" s="14" t="s">
        <v>210</v>
      </c>
      <c r="K11" s="21">
        <v>12</v>
      </c>
      <c r="L11" s="114">
        <v>500</v>
      </c>
      <c r="M11" s="194">
        <f t="shared" si="1"/>
        <v>6000</v>
      </c>
      <c r="O11" s="131">
        <v>2</v>
      </c>
      <c r="P11" s="15" t="s">
        <v>175</v>
      </c>
      <c r="Q11" s="13" t="s">
        <v>40</v>
      </c>
      <c r="R11" s="16">
        <v>1</v>
      </c>
      <c r="S11" s="23">
        <v>10000</v>
      </c>
      <c r="T11" s="188">
        <f>R11*S11</f>
        <v>10000</v>
      </c>
      <c r="V11" s="149">
        <v>2</v>
      </c>
      <c r="W11" s="55" t="s">
        <v>215</v>
      </c>
      <c r="X11" s="55" t="s">
        <v>39</v>
      </c>
      <c r="Y11" s="183">
        <v>1</v>
      </c>
      <c r="Z11" s="184">
        <v>210000</v>
      </c>
      <c r="AA11" s="188">
        <f>Y11*Z11</f>
        <v>210000</v>
      </c>
    </row>
    <row r="12" spans="1:27" ht="33" customHeight="1" thickTop="1" thickBot="1">
      <c r="A12" s="21">
        <v>3</v>
      </c>
      <c r="B12" s="193" t="s">
        <v>299</v>
      </c>
      <c r="C12" s="14" t="s">
        <v>210</v>
      </c>
      <c r="D12" s="21">
        <v>12</v>
      </c>
      <c r="E12" s="114">
        <v>3780</v>
      </c>
      <c r="F12" s="194">
        <f t="shared" si="0"/>
        <v>45360</v>
      </c>
      <c r="H12" s="21">
        <v>3</v>
      </c>
      <c r="I12" s="193" t="s">
        <v>214</v>
      </c>
      <c r="J12" s="14" t="s">
        <v>210</v>
      </c>
      <c r="K12" s="21">
        <v>12</v>
      </c>
      <c r="L12" s="114">
        <v>1000</v>
      </c>
      <c r="M12" s="194">
        <f t="shared" si="1"/>
        <v>12000</v>
      </c>
      <c r="O12" s="131">
        <v>3</v>
      </c>
      <c r="P12" s="15" t="s">
        <v>176</v>
      </c>
      <c r="Q12" s="13" t="s">
        <v>40</v>
      </c>
      <c r="R12" s="16">
        <v>1</v>
      </c>
      <c r="S12" s="23">
        <v>1500</v>
      </c>
      <c r="T12" s="188">
        <f>R12*S12</f>
        <v>1500</v>
      </c>
      <c r="V12" s="149">
        <v>3</v>
      </c>
      <c r="W12" s="55" t="s">
        <v>216</v>
      </c>
      <c r="X12" s="55" t="s">
        <v>39</v>
      </c>
      <c r="Y12" s="183">
        <v>2</v>
      </c>
      <c r="Z12" s="184">
        <v>21000</v>
      </c>
      <c r="AA12" s="188">
        <f>Y12*Z12</f>
        <v>42000</v>
      </c>
    </row>
    <row r="13" spans="1:27" ht="33" customHeight="1" thickTop="1" thickBot="1">
      <c r="A13" s="21">
        <v>4</v>
      </c>
      <c r="B13" s="193" t="s">
        <v>212</v>
      </c>
      <c r="C13" s="14" t="s">
        <v>210</v>
      </c>
      <c r="D13" s="21">
        <v>12</v>
      </c>
      <c r="E13" s="114">
        <v>2376</v>
      </c>
      <c r="F13" s="194">
        <f t="shared" si="0"/>
        <v>28512</v>
      </c>
      <c r="H13" s="21"/>
      <c r="I13" s="21"/>
      <c r="J13" s="21"/>
      <c r="K13" s="21"/>
      <c r="L13" s="21"/>
      <c r="M13" s="194">
        <f t="shared" si="1"/>
        <v>0</v>
      </c>
      <c r="O13" s="131">
        <v>4</v>
      </c>
      <c r="P13" s="15" t="s">
        <v>177</v>
      </c>
      <c r="Q13" s="13" t="s">
        <v>40</v>
      </c>
      <c r="R13" s="16">
        <v>1</v>
      </c>
      <c r="S13" s="23">
        <v>1500</v>
      </c>
      <c r="T13" s="188">
        <f>R13*S13</f>
        <v>1500</v>
      </c>
      <c r="V13" s="21"/>
      <c r="W13" s="21"/>
      <c r="X13" s="21"/>
      <c r="Y13" s="21"/>
      <c r="Z13" s="21"/>
      <c r="AA13" s="188">
        <f t="shared" ref="AA13:AA23" si="2">Y13*Z13</f>
        <v>0</v>
      </c>
    </row>
    <row r="14" spans="1:27" ht="33" customHeight="1" thickTop="1" thickBot="1">
      <c r="A14" s="21">
        <v>5</v>
      </c>
      <c r="B14" s="193" t="s">
        <v>213</v>
      </c>
      <c r="C14" s="14" t="s">
        <v>210</v>
      </c>
      <c r="D14" s="21">
        <v>12</v>
      </c>
      <c r="E14" s="114">
        <v>1900</v>
      </c>
      <c r="F14" s="194">
        <f t="shared" si="0"/>
        <v>22800</v>
      </c>
      <c r="H14" s="21"/>
      <c r="I14" s="193"/>
      <c r="J14" s="14"/>
      <c r="K14" s="21"/>
      <c r="L14" s="176"/>
      <c r="M14" s="194">
        <f t="shared" si="1"/>
        <v>0</v>
      </c>
      <c r="O14" s="21"/>
      <c r="P14" s="21"/>
      <c r="Q14" s="21"/>
      <c r="R14" s="21"/>
      <c r="S14" s="21"/>
      <c r="T14" s="188">
        <f t="shared" ref="T14:T23" si="3">R14*S14</f>
        <v>0</v>
      </c>
      <c r="V14" s="21"/>
      <c r="W14" s="21"/>
      <c r="X14" s="21"/>
      <c r="Y14" s="21"/>
      <c r="Z14" s="21"/>
      <c r="AA14" s="188">
        <f t="shared" si="2"/>
        <v>0</v>
      </c>
    </row>
    <row r="15" spans="1:27" ht="33" customHeight="1" thickTop="1" thickBot="1">
      <c r="A15" s="21">
        <v>7</v>
      </c>
      <c r="B15" s="193"/>
      <c r="C15" s="14"/>
      <c r="D15" s="21"/>
      <c r="E15" s="114"/>
      <c r="F15" s="194">
        <f t="shared" si="0"/>
        <v>0</v>
      </c>
      <c r="H15" s="21"/>
      <c r="I15" s="21"/>
      <c r="J15" s="21"/>
      <c r="K15" s="21"/>
      <c r="L15" s="21"/>
      <c r="M15" s="194">
        <f t="shared" si="1"/>
        <v>0</v>
      </c>
      <c r="O15" s="21"/>
      <c r="P15" s="21"/>
      <c r="Q15" s="21"/>
      <c r="R15" s="21"/>
      <c r="S15" s="21"/>
      <c r="T15" s="188">
        <f t="shared" si="3"/>
        <v>0</v>
      </c>
      <c r="V15" s="21"/>
      <c r="W15" s="21"/>
      <c r="X15" s="21"/>
      <c r="Y15" s="21"/>
      <c r="Z15" s="21"/>
      <c r="AA15" s="188">
        <f t="shared" si="2"/>
        <v>0</v>
      </c>
    </row>
    <row r="16" spans="1:27" ht="33" customHeight="1" thickTop="1" thickBot="1">
      <c r="A16" s="90"/>
      <c r="B16" s="90"/>
      <c r="C16" s="90"/>
      <c r="D16" s="90"/>
      <c r="E16" s="90"/>
      <c r="F16" s="90"/>
      <c r="H16" s="21"/>
      <c r="I16" s="21"/>
      <c r="J16" s="21"/>
      <c r="K16" s="21"/>
      <c r="L16" s="21"/>
      <c r="M16" s="194">
        <f t="shared" si="1"/>
        <v>0</v>
      </c>
      <c r="O16" s="21"/>
      <c r="P16" s="21"/>
      <c r="Q16" s="21"/>
      <c r="R16" s="21"/>
      <c r="S16" s="21"/>
      <c r="T16" s="188">
        <f t="shared" si="3"/>
        <v>0</v>
      </c>
      <c r="V16" s="21"/>
      <c r="W16" s="21"/>
      <c r="X16" s="21"/>
      <c r="Y16" s="21"/>
      <c r="Z16" s="21"/>
      <c r="AA16" s="188">
        <f t="shared" si="2"/>
        <v>0</v>
      </c>
    </row>
    <row r="17" spans="1:29" ht="33" customHeight="1" thickTop="1" thickBot="1">
      <c r="A17" s="309" t="s">
        <v>384</v>
      </c>
      <c r="B17" s="335"/>
      <c r="C17" s="335"/>
      <c r="D17" s="335"/>
      <c r="E17" s="310"/>
      <c r="F17" s="195">
        <f>SUM(F10:F15)</f>
        <v>193872</v>
      </c>
      <c r="H17" s="21"/>
      <c r="I17" s="21"/>
      <c r="J17" s="21"/>
      <c r="K17" s="21"/>
      <c r="L17" s="21"/>
      <c r="M17" s="194">
        <f t="shared" si="1"/>
        <v>0</v>
      </c>
      <c r="O17" s="21"/>
      <c r="P17" s="21"/>
      <c r="Q17" s="21"/>
      <c r="R17" s="21"/>
      <c r="S17" s="21"/>
      <c r="T17" s="188">
        <f t="shared" si="3"/>
        <v>0</v>
      </c>
      <c r="V17" s="21"/>
      <c r="W17" s="21"/>
      <c r="X17" s="21"/>
      <c r="Y17" s="21"/>
      <c r="Z17" s="21"/>
      <c r="AA17" s="188">
        <f t="shared" si="2"/>
        <v>0</v>
      </c>
    </row>
    <row r="18" spans="1:29" ht="33" customHeight="1" thickTop="1" thickBot="1">
      <c r="H18" s="21"/>
      <c r="I18" s="21"/>
      <c r="J18" s="21"/>
      <c r="K18" s="21"/>
      <c r="L18" s="21"/>
      <c r="M18" s="194">
        <f t="shared" si="1"/>
        <v>0</v>
      </c>
      <c r="O18" s="21"/>
      <c r="P18" s="21"/>
      <c r="Q18" s="21"/>
      <c r="R18" s="21"/>
      <c r="S18" s="21"/>
      <c r="T18" s="188">
        <f t="shared" si="3"/>
        <v>0</v>
      </c>
      <c r="V18" s="21"/>
      <c r="W18" s="21"/>
      <c r="X18" s="21"/>
      <c r="Y18" s="21"/>
      <c r="Z18" s="21"/>
      <c r="AA18" s="188">
        <f t="shared" si="2"/>
        <v>0</v>
      </c>
    </row>
    <row r="19" spans="1:29" ht="36.75" customHeight="1" thickTop="1" thickBot="1">
      <c r="A19" s="13">
        <v>8</v>
      </c>
      <c r="B19" s="294" t="s">
        <v>428</v>
      </c>
      <c r="C19" s="295"/>
      <c r="D19" s="295"/>
      <c r="E19" s="296"/>
      <c r="F19" s="18">
        <f>F17*C33</f>
        <v>64695.0864</v>
      </c>
      <c r="H19" s="21"/>
      <c r="I19" s="21"/>
      <c r="J19" s="21"/>
      <c r="K19" s="21"/>
      <c r="L19" s="21"/>
      <c r="M19" s="194">
        <f t="shared" si="1"/>
        <v>0</v>
      </c>
      <c r="O19" s="21"/>
      <c r="P19" s="21"/>
      <c r="Q19" s="21"/>
      <c r="R19" s="21"/>
      <c r="S19" s="21"/>
      <c r="T19" s="188">
        <f t="shared" si="3"/>
        <v>0</v>
      </c>
      <c r="V19" s="21"/>
      <c r="W19" s="21"/>
      <c r="X19" s="21"/>
      <c r="Y19" s="21"/>
      <c r="Z19" s="21"/>
      <c r="AA19" s="188">
        <f t="shared" si="2"/>
        <v>0</v>
      </c>
    </row>
    <row r="20" spans="1:29" ht="36.75" customHeight="1" thickTop="1" thickBot="1">
      <c r="A20" s="129"/>
      <c r="B20" s="230"/>
      <c r="C20" s="230"/>
      <c r="D20" s="230"/>
      <c r="E20" s="230"/>
      <c r="F20" s="154"/>
      <c r="H20" s="21"/>
      <c r="I20" s="21"/>
      <c r="J20" s="21"/>
      <c r="K20" s="21"/>
      <c r="L20" s="21"/>
      <c r="M20" s="194">
        <f t="shared" si="1"/>
        <v>0</v>
      </c>
      <c r="O20" s="21"/>
      <c r="P20" s="21"/>
      <c r="Q20" s="21"/>
      <c r="R20" s="21"/>
      <c r="S20" s="21"/>
      <c r="T20" s="188">
        <f t="shared" si="3"/>
        <v>0</v>
      </c>
      <c r="V20" s="21"/>
      <c r="W20" s="21"/>
      <c r="X20" s="21"/>
      <c r="Y20" s="21"/>
      <c r="Z20" s="21"/>
      <c r="AA20" s="188">
        <f t="shared" si="2"/>
        <v>0</v>
      </c>
    </row>
    <row r="21" spans="1:29" ht="36.75" customHeight="1" thickTop="1" thickBot="1">
      <c r="A21" s="287" t="s">
        <v>430</v>
      </c>
      <c r="B21" s="288"/>
      <c r="C21" s="288"/>
      <c r="D21" s="288"/>
      <c r="E21" s="289"/>
      <c r="F21" s="229">
        <f>F17+F19</f>
        <v>258567.0864</v>
      </c>
      <c r="H21" s="21"/>
      <c r="I21" s="21"/>
      <c r="J21" s="21"/>
      <c r="K21" s="21"/>
      <c r="L21" s="21"/>
      <c r="M21" s="194">
        <f t="shared" si="1"/>
        <v>0</v>
      </c>
      <c r="O21" s="21"/>
      <c r="P21" s="21"/>
      <c r="Q21" s="21"/>
      <c r="R21" s="21"/>
      <c r="S21" s="21"/>
      <c r="T21" s="188">
        <f t="shared" si="3"/>
        <v>0</v>
      </c>
      <c r="V21" s="21"/>
      <c r="W21" s="21"/>
      <c r="X21" s="21"/>
      <c r="Y21" s="21"/>
      <c r="Z21" s="21"/>
      <c r="AA21" s="188">
        <f t="shared" si="2"/>
        <v>0</v>
      </c>
    </row>
    <row r="22" spans="1:29" ht="36.75" customHeight="1" thickTop="1" thickBot="1">
      <c r="H22" s="21"/>
      <c r="I22" s="21"/>
      <c r="J22" s="21"/>
      <c r="K22" s="21"/>
      <c r="L22" s="21"/>
      <c r="M22" s="194">
        <f t="shared" si="1"/>
        <v>0</v>
      </c>
      <c r="O22" s="21"/>
      <c r="P22" s="21"/>
      <c r="Q22" s="21"/>
      <c r="R22" s="21"/>
      <c r="S22" s="21"/>
      <c r="T22" s="188">
        <f t="shared" si="3"/>
        <v>0</v>
      </c>
      <c r="V22" s="21"/>
      <c r="W22" s="21"/>
      <c r="X22" s="21"/>
      <c r="Y22" s="21"/>
      <c r="Z22" s="21"/>
      <c r="AA22" s="188">
        <f t="shared" si="2"/>
        <v>0</v>
      </c>
    </row>
    <row r="23" spans="1:29" ht="36.75" customHeight="1" thickTop="1" thickBot="1">
      <c r="B23" s="290" t="s">
        <v>420</v>
      </c>
      <c r="C23" s="291"/>
      <c r="H23" s="21"/>
      <c r="I23" s="21"/>
      <c r="J23" s="21"/>
      <c r="K23" s="21"/>
      <c r="L23" s="21"/>
      <c r="M23" s="194">
        <f t="shared" si="1"/>
        <v>0</v>
      </c>
      <c r="O23" s="21"/>
      <c r="P23" s="21"/>
      <c r="Q23" s="21"/>
      <c r="R23" s="21"/>
      <c r="S23" s="21"/>
      <c r="T23" s="188">
        <f t="shared" si="3"/>
        <v>0</v>
      </c>
      <c r="V23" s="21"/>
      <c r="W23" s="21"/>
      <c r="X23" s="21"/>
      <c r="Y23" s="21"/>
      <c r="Z23" s="21"/>
      <c r="AA23" s="188">
        <f t="shared" si="2"/>
        <v>0</v>
      </c>
    </row>
    <row r="24" spans="1:29" ht="36.75" customHeight="1" thickTop="1" thickBot="1">
      <c r="B24" s="231" t="s">
        <v>421</v>
      </c>
      <c r="C24" s="232">
        <v>1.7100000000000001E-2</v>
      </c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</row>
    <row r="25" spans="1:29" ht="36.75" customHeight="1" thickTop="1" thickBot="1">
      <c r="B25" s="233" t="s">
        <v>422</v>
      </c>
      <c r="C25" s="234">
        <v>0.02</v>
      </c>
      <c r="H25" s="309" t="s">
        <v>232</v>
      </c>
      <c r="I25" s="335"/>
      <c r="J25" s="335"/>
      <c r="K25" s="335"/>
      <c r="L25" s="310"/>
      <c r="M25" s="194">
        <f>SUM(M10:M23)</f>
        <v>20400</v>
      </c>
      <c r="O25" s="309" t="s">
        <v>385</v>
      </c>
      <c r="P25" s="335"/>
      <c r="Q25" s="335"/>
      <c r="R25" s="335"/>
      <c r="S25" s="310"/>
      <c r="T25" s="194">
        <f>SUM(T10:T23)</f>
        <v>23000</v>
      </c>
      <c r="V25" s="309" t="s">
        <v>253</v>
      </c>
      <c r="W25" s="335"/>
      <c r="X25" s="335"/>
      <c r="Y25" s="335"/>
      <c r="Z25" s="310"/>
      <c r="AA25" s="195">
        <f>SUM(AA10:AA23)</f>
        <v>280000</v>
      </c>
    </row>
    <row r="26" spans="1:29" ht="36.75" customHeight="1" thickTop="1" thickBot="1">
      <c r="B26" s="233" t="s">
        <v>431</v>
      </c>
      <c r="C26" s="234">
        <v>0.1</v>
      </c>
      <c r="H26" s="90"/>
      <c r="I26" s="90"/>
      <c r="J26" s="90"/>
      <c r="K26" s="90"/>
      <c r="L26" s="90"/>
      <c r="M26" s="90"/>
    </row>
    <row r="27" spans="1:29" ht="36.75" customHeight="1" thickTop="1" thickBot="1">
      <c r="B27" s="233" t="s">
        <v>423</v>
      </c>
      <c r="C27" s="234">
        <v>0.03</v>
      </c>
      <c r="H27" s="29" t="s">
        <v>231</v>
      </c>
      <c r="I27" s="29" t="s">
        <v>223</v>
      </c>
      <c r="J27" s="29" t="s">
        <v>154</v>
      </c>
      <c r="K27" s="90"/>
      <c r="L27" s="90"/>
      <c r="M27" s="90"/>
    </row>
    <row r="28" spans="1:29" ht="36.75" customHeight="1" thickTop="1" thickBot="1">
      <c r="B28" s="235" t="s">
        <v>424</v>
      </c>
      <c r="C28" s="236">
        <f>SUM(C24:C27)</f>
        <v>0.1671</v>
      </c>
      <c r="H28" s="248">
        <v>1000</v>
      </c>
      <c r="I28" s="249" t="str">
        <f>A7</f>
        <v>Servicios personales</v>
      </c>
      <c r="J28" s="272">
        <f>F21</f>
        <v>258567.0864</v>
      </c>
    </row>
    <row r="29" spans="1:29" ht="36.75" customHeight="1" thickTop="1" thickBot="1">
      <c r="B29" s="233"/>
      <c r="C29" s="237"/>
      <c r="H29" s="241">
        <v>2000</v>
      </c>
      <c r="I29" s="251" t="str">
        <f>H7</f>
        <v>Servicios no personales</v>
      </c>
      <c r="J29" s="273">
        <f>M25</f>
        <v>20400</v>
      </c>
    </row>
    <row r="30" spans="1:29" ht="36.75" customHeight="1" thickTop="1" thickBot="1">
      <c r="B30" s="233" t="s">
        <v>427</v>
      </c>
      <c r="C30" s="237">
        <v>8.3299999999999999E-2</v>
      </c>
      <c r="H30" s="241">
        <v>3000</v>
      </c>
      <c r="I30" s="251" t="str">
        <f>O7</f>
        <v>Materiales y suministros</v>
      </c>
      <c r="J30" s="273">
        <f>T25</f>
        <v>23000</v>
      </c>
    </row>
    <row r="31" spans="1:29" ht="36.75" customHeight="1" thickTop="1" thickBot="1">
      <c r="B31" s="233" t="s">
        <v>425</v>
      </c>
      <c r="C31" s="238">
        <f>8.33%</f>
        <v>8.3299999999999999E-2</v>
      </c>
      <c r="H31" s="241">
        <v>4000</v>
      </c>
      <c r="I31" s="251" t="str">
        <f>V7</f>
        <v>Maquinaria y Equipo</v>
      </c>
      <c r="J31" s="273">
        <f>AA25</f>
        <v>280000</v>
      </c>
    </row>
    <row r="32" spans="1:29" ht="36.75" customHeight="1" thickTop="1" thickBot="1">
      <c r="B32" s="233"/>
      <c r="C32" s="239">
        <f>SUM(C30:C31)</f>
        <v>0.1666</v>
      </c>
      <c r="H32" s="292" t="s">
        <v>303</v>
      </c>
      <c r="I32" s="293"/>
      <c r="J32" s="252">
        <f>SUM(J28:J31)</f>
        <v>581967.08640000003</v>
      </c>
      <c r="K32" s="34"/>
      <c r="L32" s="34"/>
      <c r="M32" s="35"/>
    </row>
    <row r="33" spans="1:13" ht="16.5" thickTop="1" thickBot="1">
      <c r="B33" s="235" t="s">
        <v>426</v>
      </c>
      <c r="C33" s="236">
        <f>C32+C28</f>
        <v>0.3337</v>
      </c>
    </row>
    <row r="34" spans="1:13" ht="15.75" thickTop="1"/>
    <row r="39" spans="1:13">
      <c r="A39" s="90"/>
      <c r="B39" s="90"/>
      <c r="C39" s="90"/>
      <c r="D39" s="90"/>
      <c r="E39" s="90"/>
      <c r="F39" s="90"/>
    </row>
    <row r="47" spans="1:13" s="90" customFormat="1">
      <c r="A47" s="3"/>
      <c r="B47" s="3"/>
      <c r="C47" s="3"/>
      <c r="D47" s="3"/>
      <c r="E47" s="3"/>
      <c r="F47" s="3"/>
      <c r="H47" s="3"/>
      <c r="I47" s="3"/>
      <c r="J47" s="3"/>
      <c r="K47" s="3"/>
      <c r="L47" s="3"/>
      <c r="M47" s="3"/>
    </row>
    <row r="50" spans="8:13">
      <c r="K50" s="90"/>
      <c r="L50" s="90"/>
      <c r="M50" s="90"/>
    </row>
    <row r="51" spans="8:13">
      <c r="H51" s="90"/>
      <c r="I51" s="90"/>
      <c r="J51" s="90"/>
    </row>
    <row r="104" spans="9:13" ht="16.5" customHeight="1"/>
    <row r="110" spans="9:13">
      <c r="K110" s="34"/>
      <c r="L110" s="34"/>
      <c r="M110" s="35"/>
    </row>
    <row r="111" spans="9:13">
      <c r="I111" s="33"/>
      <c r="J111" s="33"/>
      <c r="K111" s="34"/>
      <c r="L111" s="34"/>
      <c r="M111" s="35"/>
    </row>
    <row r="112" spans="9:13">
      <c r="I112" s="33"/>
      <c r="J112" s="33"/>
      <c r="K112" s="34"/>
      <c r="L112" s="34"/>
      <c r="M112" s="35"/>
    </row>
    <row r="113" spans="8:13">
      <c r="I113" s="33"/>
      <c r="J113" s="33"/>
      <c r="K113" s="196"/>
      <c r="L113" s="196"/>
      <c r="M113" s="196"/>
    </row>
    <row r="114" spans="8:13">
      <c r="H114" s="196"/>
      <c r="I114" s="197" t="s">
        <v>217</v>
      </c>
      <c r="J114" s="196"/>
    </row>
    <row r="116" spans="8:13">
      <c r="I116" s="198" t="s">
        <v>139</v>
      </c>
      <c r="J116" s="199">
        <v>110</v>
      </c>
    </row>
    <row r="117" spans="8:13">
      <c r="I117" s="200" t="s">
        <v>151</v>
      </c>
      <c r="J117" s="201" t="e">
        <f>#REF!/J116</f>
        <v>#REF!</v>
      </c>
    </row>
  </sheetData>
  <mergeCells count="13">
    <mergeCell ref="A5:AA5"/>
    <mergeCell ref="B23:C23"/>
    <mergeCell ref="B19:E19"/>
    <mergeCell ref="A21:E21"/>
    <mergeCell ref="H7:M7"/>
    <mergeCell ref="O7:T7"/>
    <mergeCell ref="V7:AA7"/>
    <mergeCell ref="H32:I32"/>
    <mergeCell ref="H25:L25"/>
    <mergeCell ref="O25:S25"/>
    <mergeCell ref="V25:Z25"/>
    <mergeCell ref="A7:F7"/>
    <mergeCell ref="A17:E17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4"/>
  </sheetPr>
  <dimension ref="A1:Q81"/>
  <sheetViews>
    <sheetView showGridLines="0" topLeftCell="A49" workbookViewId="0">
      <selection activeCell="C68" sqref="C68"/>
    </sheetView>
  </sheetViews>
  <sheetFormatPr baseColWidth="10" defaultRowHeight="13.5"/>
  <cols>
    <col min="1" max="1" width="6.5703125" style="2" customWidth="1"/>
    <col min="2" max="2" width="23.28515625" style="2" customWidth="1"/>
    <col min="3" max="3" width="19.7109375" style="2" customWidth="1"/>
    <col min="4" max="5" width="9.140625" style="2" customWidth="1"/>
    <col min="6" max="6" width="9.7109375" style="2" customWidth="1"/>
    <col min="7" max="7" width="14" style="2" customWidth="1"/>
    <col min="8" max="8" width="23.28515625" style="2" bestFit="1" customWidth="1"/>
    <col min="9" max="9" width="28.7109375" style="2" bestFit="1" customWidth="1"/>
    <col min="10" max="10" width="16.5703125" style="2" bestFit="1" customWidth="1"/>
    <col min="11" max="11" width="11.42578125" style="2" customWidth="1"/>
    <col min="12" max="16384" width="11.42578125" style="2"/>
  </cols>
  <sheetData>
    <row r="1" spans="1:16" ht="34.5" customHeight="1"/>
    <row r="2" spans="1:16" ht="34.5" customHeight="1"/>
    <row r="3" spans="1:16" ht="34.5" customHeight="1"/>
    <row r="4" spans="1:16" ht="34.5" customHeight="1" thickBot="1"/>
    <row r="5" spans="1:16" ht="32.25" thickTop="1" thickBot="1">
      <c r="A5" s="431" t="s">
        <v>304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3"/>
      <c r="N5" s="3"/>
      <c r="O5" s="3"/>
      <c r="P5" s="3"/>
    </row>
    <row r="6" spans="1:16" ht="16.5" thickTop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30" thickTop="1" thickBot="1">
      <c r="A7" s="306" t="s">
        <v>305</v>
      </c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8"/>
      <c r="N7" s="3"/>
      <c r="O7" s="3"/>
      <c r="P7" s="3"/>
    </row>
    <row r="8" spans="1:16" ht="16.5" thickTop="1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22.5" thickTop="1" thickBot="1">
      <c r="A9" s="3"/>
      <c r="B9" s="314" t="s">
        <v>306</v>
      </c>
      <c r="C9" s="314"/>
      <c r="D9" s="3"/>
      <c r="E9" s="3"/>
      <c r="F9" s="3"/>
      <c r="G9" s="108" t="s">
        <v>247</v>
      </c>
      <c r="H9" s="108" t="s">
        <v>235</v>
      </c>
      <c r="I9" s="108" t="s">
        <v>234</v>
      </c>
      <c r="J9" s="108" t="s">
        <v>242</v>
      </c>
      <c r="K9" s="3"/>
      <c r="L9" s="3"/>
      <c r="M9" s="3"/>
      <c r="N9" s="3"/>
      <c r="O9" s="3"/>
      <c r="P9" s="3"/>
    </row>
    <row r="10" spans="1:16" ht="16.5" thickTop="1" thickBot="1">
      <c r="A10" s="3"/>
      <c r="B10" s="3"/>
      <c r="C10" s="3"/>
      <c r="D10" s="3"/>
      <c r="E10" s="3"/>
      <c r="F10" s="3"/>
      <c r="G10" s="241" t="str">
        <f>B9</f>
        <v>Semilla  1</v>
      </c>
      <c r="H10" s="241" t="str">
        <f>C11</f>
        <v>Plantin de cebolla</v>
      </c>
      <c r="I10" s="241" t="str">
        <f>C12</f>
        <v>Mizqueña</v>
      </c>
      <c r="J10" s="242">
        <f>C19</f>
        <v>158976</v>
      </c>
      <c r="K10" s="3"/>
      <c r="L10" s="3"/>
      <c r="M10" s="3"/>
      <c r="N10" s="3"/>
      <c r="O10" s="3"/>
      <c r="P10" s="3"/>
    </row>
    <row r="11" spans="1:16" ht="16.5" thickTop="1" thickBot="1">
      <c r="A11" s="3"/>
      <c r="B11" s="109" t="s">
        <v>248</v>
      </c>
      <c r="C11" s="110" t="s">
        <v>307</v>
      </c>
      <c r="D11" s="3"/>
      <c r="E11" s="3"/>
      <c r="F11" s="3"/>
      <c r="G11" s="241" t="str">
        <f>B21</f>
        <v>Semilla 2</v>
      </c>
      <c r="H11" s="241" t="str">
        <f>C23</f>
        <v>Semilla de zanahoria</v>
      </c>
      <c r="I11" s="241" t="str">
        <f>C24</f>
        <v>Altiplano</v>
      </c>
      <c r="J11" s="242">
        <f>C31</f>
        <v>25600</v>
      </c>
      <c r="K11" s="3"/>
      <c r="L11" s="3"/>
      <c r="M11" s="3"/>
      <c r="N11" s="3"/>
      <c r="O11" s="3"/>
      <c r="P11" s="3"/>
    </row>
    <row r="12" spans="1:16" ht="16.5" thickTop="1" thickBot="1">
      <c r="A12" s="3"/>
      <c r="B12" s="109" t="s">
        <v>140</v>
      </c>
      <c r="C12" s="111" t="s">
        <v>141</v>
      </c>
      <c r="D12" s="3"/>
      <c r="E12" s="3"/>
      <c r="F12" s="3"/>
      <c r="G12" s="241" t="str">
        <f>B33</f>
        <v>Semilla 3</v>
      </c>
      <c r="H12" s="241" t="str">
        <f>C35</f>
        <v xml:space="preserve">Semilla básica </v>
      </c>
      <c r="I12" s="241" t="str">
        <f>C36</f>
        <v>Globosa criolla</v>
      </c>
      <c r="J12" s="242">
        <f>C43</f>
        <v>21000</v>
      </c>
      <c r="K12" s="3"/>
      <c r="L12" s="3"/>
      <c r="M12" s="3"/>
      <c r="N12" s="3"/>
      <c r="O12" s="3"/>
      <c r="P12" s="3"/>
    </row>
    <row r="13" spans="1:16" ht="16.5" thickTop="1" thickBot="1">
      <c r="A13" s="3"/>
      <c r="B13" s="109" t="s">
        <v>2</v>
      </c>
      <c r="C13" s="111" t="s">
        <v>114</v>
      </c>
      <c r="D13" s="3"/>
      <c r="E13" s="3"/>
      <c r="F13" s="3"/>
      <c r="G13" s="241" t="str">
        <f>B45</f>
        <v>Semilla 4</v>
      </c>
      <c r="H13" s="241">
        <f>C47</f>
        <v>0</v>
      </c>
      <c r="I13" s="241">
        <f>C48</f>
        <v>0</v>
      </c>
      <c r="J13" s="242">
        <f>C55</f>
        <v>0</v>
      </c>
      <c r="K13" s="3"/>
      <c r="L13" s="3"/>
      <c r="M13" s="3"/>
      <c r="N13" s="3"/>
      <c r="O13" s="3"/>
      <c r="P13" s="3"/>
    </row>
    <row r="14" spans="1:16" ht="16.5" thickTop="1" thickBot="1">
      <c r="A14" s="3"/>
      <c r="B14" s="109" t="s">
        <v>38</v>
      </c>
      <c r="C14" s="240">
        <v>10.8</v>
      </c>
      <c r="D14" s="3"/>
      <c r="E14" s="3"/>
      <c r="F14" s="3"/>
      <c r="G14" s="241" t="str">
        <f>B57</f>
        <v>Semilla 5</v>
      </c>
      <c r="H14" s="241">
        <f>C59</f>
        <v>0</v>
      </c>
      <c r="I14" s="241">
        <f>C60</f>
        <v>0</v>
      </c>
      <c r="J14" s="242">
        <f>C67</f>
        <v>0</v>
      </c>
      <c r="K14" s="3"/>
      <c r="L14" s="3"/>
      <c r="M14" s="3"/>
      <c r="N14" s="3"/>
      <c r="O14" s="3"/>
      <c r="P14" s="3"/>
    </row>
    <row r="15" spans="1:16" ht="16.5" thickTop="1" thickBot="1">
      <c r="A15" s="3"/>
      <c r="B15" s="315" t="s">
        <v>250</v>
      </c>
      <c r="C15" s="111" t="s">
        <v>313</v>
      </c>
      <c r="D15" s="3"/>
      <c r="E15" s="3"/>
      <c r="F15" s="3"/>
      <c r="G15" s="241"/>
      <c r="H15" s="241"/>
      <c r="I15" s="241"/>
      <c r="J15" s="242"/>
      <c r="K15" s="3"/>
      <c r="L15" s="3"/>
      <c r="M15" s="3"/>
      <c r="N15" s="3"/>
      <c r="O15" s="3"/>
      <c r="P15" s="3"/>
    </row>
    <row r="16" spans="1:16" ht="16.5" thickTop="1" thickBot="1">
      <c r="A16" s="3"/>
      <c r="B16" s="315"/>
      <c r="C16" s="240">
        <v>920</v>
      </c>
      <c r="D16" s="3"/>
      <c r="E16" s="3"/>
      <c r="F16" s="3"/>
      <c r="G16" s="241"/>
      <c r="H16" s="241"/>
      <c r="I16" s="241"/>
      <c r="J16" s="242"/>
      <c r="K16" s="3"/>
      <c r="L16" s="3"/>
      <c r="M16" s="3"/>
      <c r="N16" s="3"/>
      <c r="O16" s="3"/>
      <c r="P16" s="3"/>
    </row>
    <row r="17" spans="1:16" ht="16.5" thickTop="1" thickBot="1">
      <c r="A17" s="3"/>
      <c r="B17" s="109" t="s">
        <v>237</v>
      </c>
      <c r="C17" s="240">
        <v>16</v>
      </c>
      <c r="D17" s="3"/>
      <c r="E17" s="3"/>
      <c r="F17" s="3"/>
      <c r="G17" s="241"/>
      <c r="H17" s="241"/>
      <c r="I17" s="241"/>
      <c r="J17" s="242"/>
      <c r="K17" s="3"/>
      <c r="L17" s="3"/>
      <c r="M17" s="3"/>
      <c r="N17" s="3"/>
      <c r="O17" s="3"/>
      <c r="P17" s="3"/>
    </row>
    <row r="18" spans="1:16" ht="16.5" thickTop="1" thickBot="1">
      <c r="A18" s="3"/>
      <c r="B18" s="109" t="s">
        <v>241</v>
      </c>
      <c r="C18" s="112">
        <f>C16*C17</f>
        <v>14720</v>
      </c>
      <c r="D18" s="3"/>
      <c r="E18" s="3"/>
      <c r="F18" s="3"/>
      <c r="G18" s="241"/>
      <c r="H18" s="241"/>
      <c r="I18" s="241"/>
      <c r="J18" s="242"/>
      <c r="K18" s="3"/>
      <c r="L18" s="3"/>
      <c r="M18" s="3"/>
      <c r="N18" s="3"/>
      <c r="O18" s="3"/>
      <c r="P18" s="3"/>
    </row>
    <row r="19" spans="1:16" ht="16.5" thickTop="1" thickBot="1">
      <c r="A19" s="3"/>
      <c r="B19" s="109" t="s">
        <v>242</v>
      </c>
      <c r="C19" s="113">
        <f>C14*C18</f>
        <v>158976</v>
      </c>
      <c r="D19" s="3"/>
      <c r="E19" s="3"/>
      <c r="F19" s="3"/>
      <c r="G19" s="241"/>
      <c r="H19" s="241"/>
      <c r="I19" s="241"/>
      <c r="J19" s="242"/>
      <c r="K19" s="3"/>
      <c r="L19" s="3"/>
      <c r="M19" s="3"/>
      <c r="N19" s="3"/>
      <c r="O19" s="3"/>
      <c r="P19" s="3"/>
    </row>
    <row r="20" spans="1:16" ht="16.5" thickTop="1" thickBot="1">
      <c r="A20" s="3"/>
      <c r="B20" s="3"/>
      <c r="C20" s="3"/>
      <c r="D20" s="3"/>
      <c r="E20" s="3"/>
      <c r="F20" s="3"/>
      <c r="G20" s="241"/>
      <c r="H20" s="241"/>
      <c r="I20" s="241"/>
      <c r="J20" s="242"/>
      <c r="K20" s="3"/>
      <c r="L20" s="3"/>
      <c r="M20" s="3"/>
      <c r="N20" s="3"/>
      <c r="O20" s="3"/>
      <c r="P20" s="3"/>
    </row>
    <row r="21" spans="1:16" ht="24.75" thickTop="1" thickBot="1">
      <c r="A21" s="3"/>
      <c r="B21" s="316" t="s">
        <v>308</v>
      </c>
      <c r="C21" s="316"/>
      <c r="D21" s="3"/>
      <c r="E21" s="3"/>
      <c r="F21" s="3"/>
      <c r="K21" s="3"/>
      <c r="L21" s="3"/>
      <c r="M21" s="3"/>
      <c r="N21" s="3"/>
      <c r="O21" s="3"/>
      <c r="P21" s="3"/>
    </row>
    <row r="22" spans="1:16" ht="16.5" thickTop="1" thickBot="1">
      <c r="A22" s="3"/>
      <c r="B22" s="3"/>
      <c r="C22" s="3"/>
      <c r="D22" s="3"/>
      <c r="E22" s="3"/>
      <c r="F22" s="3"/>
      <c r="G22" s="100" t="s">
        <v>231</v>
      </c>
      <c r="H22" s="309" t="s">
        <v>226</v>
      </c>
      <c r="I22" s="310"/>
      <c r="J22" s="103" t="s">
        <v>154</v>
      </c>
      <c r="K22" s="3"/>
      <c r="L22" s="3"/>
      <c r="M22" s="3"/>
      <c r="N22" s="3"/>
      <c r="O22" s="3"/>
      <c r="P22" s="3"/>
    </row>
    <row r="23" spans="1:16" ht="16.5" thickTop="1" thickBot="1">
      <c r="A23" s="3"/>
      <c r="B23" s="109" t="s">
        <v>248</v>
      </c>
      <c r="C23" s="110" t="s">
        <v>312</v>
      </c>
      <c r="D23" s="3"/>
      <c r="E23" s="3"/>
      <c r="F23" s="3"/>
      <c r="G23" s="244">
        <v>2000</v>
      </c>
      <c r="H23" s="311" t="s">
        <v>165</v>
      </c>
      <c r="I23" s="312"/>
      <c r="J23" s="274">
        <f>SUM(J10:J20)</f>
        <v>205576</v>
      </c>
      <c r="K23" s="3"/>
      <c r="L23" s="3"/>
      <c r="M23" s="3"/>
      <c r="N23" s="3"/>
      <c r="O23" s="3"/>
      <c r="P23" s="3"/>
    </row>
    <row r="24" spans="1:16" ht="16.5" thickTop="1" thickBot="1">
      <c r="A24" s="3"/>
      <c r="B24" s="109" t="s">
        <v>140</v>
      </c>
      <c r="C24" s="111" t="s">
        <v>150</v>
      </c>
      <c r="D24" s="3"/>
      <c r="E24" s="3"/>
      <c r="F24" s="3"/>
      <c r="G24" s="311" t="s">
        <v>314</v>
      </c>
      <c r="H24" s="313"/>
      <c r="I24" s="312"/>
      <c r="J24" s="274">
        <f>J23</f>
        <v>205576</v>
      </c>
      <c r="K24" s="3"/>
      <c r="L24" s="3"/>
      <c r="M24" s="3"/>
      <c r="N24" s="3"/>
      <c r="O24" s="3"/>
      <c r="P24" s="3"/>
    </row>
    <row r="25" spans="1:16" ht="16.5" thickTop="1" thickBot="1">
      <c r="A25" s="3"/>
      <c r="B25" s="109" t="s">
        <v>2</v>
      </c>
      <c r="C25" s="111" t="s">
        <v>26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16.5" thickTop="1" thickBot="1">
      <c r="A26" s="3"/>
      <c r="B26" s="109" t="s">
        <v>38</v>
      </c>
      <c r="C26" s="240">
        <v>200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6.5" thickTop="1" thickBot="1">
      <c r="A27" s="3"/>
      <c r="B27" s="315" t="s">
        <v>250</v>
      </c>
      <c r="C27" s="111" t="s">
        <v>313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6.5" thickTop="1" thickBot="1">
      <c r="A28" s="3"/>
      <c r="B28" s="315"/>
      <c r="C28" s="240">
        <v>8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6.5" thickTop="1" thickBot="1">
      <c r="A29" s="3"/>
      <c r="B29" s="109" t="s">
        <v>237</v>
      </c>
      <c r="C29" s="240">
        <v>16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6.5" thickTop="1" thickBot="1">
      <c r="A30" s="3"/>
      <c r="B30" s="109" t="s">
        <v>241</v>
      </c>
      <c r="C30" s="112">
        <f>C28*C29</f>
        <v>128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16.5" thickTop="1" thickBot="1">
      <c r="A31" s="3"/>
      <c r="B31" s="109" t="s">
        <v>242</v>
      </c>
      <c r="C31" s="113">
        <f>C26*C30</f>
        <v>25600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16.5" thickTop="1" thickBo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22.5" thickTop="1" thickBot="1">
      <c r="A33" s="3"/>
      <c r="B33" s="314" t="s">
        <v>309</v>
      </c>
      <c r="C33" s="31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6.5" thickTop="1" thickBo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6.5" thickTop="1" thickBot="1">
      <c r="A35" s="3"/>
      <c r="B35" s="109" t="s">
        <v>248</v>
      </c>
      <c r="C35" s="110" t="s">
        <v>434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6.5" thickTop="1" thickBot="1">
      <c r="A36" s="3"/>
      <c r="B36" s="109" t="s">
        <v>140</v>
      </c>
      <c r="C36" s="111" t="s">
        <v>435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6.5" thickTop="1" thickBot="1">
      <c r="A37" s="3"/>
      <c r="B37" s="109" t="s">
        <v>2</v>
      </c>
      <c r="C37" s="111" t="s">
        <v>26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6.5" thickTop="1" thickBot="1">
      <c r="A38" s="3"/>
      <c r="B38" s="109" t="s">
        <v>38</v>
      </c>
      <c r="C38" s="240">
        <v>3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6.5" thickTop="1" thickBot="1">
      <c r="A39" s="3"/>
      <c r="B39" s="315" t="s">
        <v>250</v>
      </c>
      <c r="C39" s="111" t="s">
        <v>283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6.5" thickTop="1" thickBot="1">
      <c r="A40" s="3"/>
      <c r="B40" s="315"/>
      <c r="C40" s="240">
        <v>14000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6.5" thickTop="1" thickBot="1">
      <c r="A41" s="3"/>
      <c r="B41" s="109" t="s">
        <v>237</v>
      </c>
      <c r="C41" s="240">
        <v>0.5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6.5" thickTop="1" thickBot="1">
      <c r="A42" s="3"/>
      <c r="B42" s="109" t="s">
        <v>241</v>
      </c>
      <c r="C42" s="112">
        <f>C40*C41</f>
        <v>7000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16.5" thickTop="1" thickBot="1">
      <c r="A43" s="3"/>
      <c r="B43" s="109" t="s">
        <v>242</v>
      </c>
      <c r="C43" s="113">
        <f>C38*C42</f>
        <v>21000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6.5" thickTop="1" thickBo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22.5" thickTop="1" thickBot="1">
      <c r="A45" s="3"/>
      <c r="B45" s="314" t="s">
        <v>311</v>
      </c>
      <c r="C45" s="31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6.5" thickTop="1" thickBo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6.5" thickTop="1" thickBot="1">
      <c r="A47" s="3"/>
      <c r="B47" s="109" t="s">
        <v>248</v>
      </c>
      <c r="C47" s="110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6.5" thickTop="1" thickBot="1">
      <c r="A48" s="3"/>
      <c r="B48" s="109" t="s">
        <v>140</v>
      </c>
      <c r="C48" s="11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6.5" thickTop="1" thickBot="1">
      <c r="A49" s="3"/>
      <c r="B49" s="109" t="s">
        <v>2</v>
      </c>
      <c r="C49" s="11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6.5" thickTop="1" thickBot="1">
      <c r="A50" s="3"/>
      <c r="B50" s="109" t="s">
        <v>38</v>
      </c>
      <c r="C50" s="11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6.5" thickTop="1" thickBot="1">
      <c r="A51" s="3"/>
      <c r="B51" s="315" t="s">
        <v>250</v>
      </c>
      <c r="C51" s="11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16.5" thickTop="1" thickBot="1">
      <c r="A52" s="3"/>
      <c r="B52" s="315"/>
      <c r="C52" s="11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6.5" thickTop="1" thickBot="1">
      <c r="A53" s="3"/>
      <c r="B53" s="109" t="s">
        <v>237</v>
      </c>
      <c r="C53" s="11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6.5" thickTop="1" thickBot="1">
      <c r="A54" s="3"/>
      <c r="B54" s="109" t="s">
        <v>241</v>
      </c>
      <c r="C54" s="11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6.5" thickTop="1" thickBot="1">
      <c r="A55" s="3"/>
      <c r="B55" s="109" t="s">
        <v>242</v>
      </c>
      <c r="C55" s="113">
        <f>C50*C54</f>
        <v>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16.5" thickTop="1" thickBo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22.5" thickTop="1" thickBot="1">
      <c r="A57" s="3"/>
      <c r="B57" s="314" t="s">
        <v>310</v>
      </c>
      <c r="C57" s="31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6.5" thickTop="1" thickBo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16.5" thickTop="1" thickBot="1">
      <c r="A59" s="3"/>
      <c r="B59" s="109" t="s">
        <v>248</v>
      </c>
      <c r="C59" s="110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6.5" thickTop="1" thickBot="1">
      <c r="A60" s="3"/>
      <c r="B60" s="109" t="s">
        <v>140</v>
      </c>
      <c r="C60" s="111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6.5" thickTop="1" thickBot="1">
      <c r="A61" s="3"/>
      <c r="B61" s="109" t="s">
        <v>2</v>
      </c>
      <c r="C61" s="11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16.5" thickTop="1" thickBot="1">
      <c r="A62" s="3"/>
      <c r="B62" s="109" t="s">
        <v>38</v>
      </c>
      <c r="C62" s="111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6.5" thickTop="1" thickBot="1">
      <c r="A63" s="3"/>
      <c r="B63" s="315" t="s">
        <v>250</v>
      </c>
      <c r="C63" s="11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6.5" thickTop="1" thickBot="1">
      <c r="A64" s="3"/>
      <c r="B64" s="315"/>
      <c r="C64" s="11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7" ht="16.5" thickTop="1" thickBot="1">
      <c r="A65" s="3"/>
      <c r="B65" s="109" t="s">
        <v>237</v>
      </c>
      <c r="C65" s="111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7" ht="16.5" thickTop="1" thickBot="1">
      <c r="A66" s="3"/>
      <c r="B66" s="109" t="s">
        <v>241</v>
      </c>
      <c r="C66" s="11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7" ht="16.5" thickTop="1" thickBot="1">
      <c r="A67" s="3"/>
      <c r="B67" s="109" t="s">
        <v>242</v>
      </c>
      <c r="C67" s="113">
        <f>C62*C66</f>
        <v>0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7" ht="15.75" thickTop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7" ht="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7" ht="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7" ht="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7" ht="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7" ht="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7" ht="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7" ht="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7" ht="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7" ht="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7" ht="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7" ht="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</sheetData>
  <mergeCells count="15">
    <mergeCell ref="B39:B40"/>
    <mergeCell ref="B45:C45"/>
    <mergeCell ref="B51:B52"/>
    <mergeCell ref="B57:C57"/>
    <mergeCell ref="B63:B64"/>
    <mergeCell ref="H22:I22"/>
    <mergeCell ref="H23:I23"/>
    <mergeCell ref="G24:I24"/>
    <mergeCell ref="B27:B28"/>
    <mergeCell ref="B33:C33"/>
    <mergeCell ref="A5:M5"/>
    <mergeCell ref="A7:M7"/>
    <mergeCell ref="B9:C9"/>
    <mergeCell ref="B15:B16"/>
    <mergeCell ref="B21:C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4"/>
  <sheetViews>
    <sheetView showGridLines="0" topLeftCell="G1" zoomScale="70" zoomScaleNormal="70" workbookViewId="0">
      <selection sqref="A1:Y1"/>
    </sheetView>
  </sheetViews>
  <sheetFormatPr baseColWidth="10" defaultRowHeight="23.25"/>
  <cols>
    <col min="1" max="16384" width="11.42578125" style="1"/>
  </cols>
  <sheetData>
    <row r="1" spans="1:25" ht="45" customHeight="1">
      <c r="A1" s="285" t="s">
        <v>399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</row>
    <row r="2" spans="1:25" ht="114.7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</row>
    <row r="3" spans="1:25" ht="76.5" customHeight="1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</row>
    <row r="4" spans="1:25" ht="84.75" customHeight="1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</row>
    <row r="5" spans="1:25" ht="78.75" customHeight="1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1:25" ht="77.25" customHeight="1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</row>
    <row r="7" spans="1:25" ht="77.25" customHeight="1">
      <c r="A7" s="213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</row>
    <row r="8" spans="1:25" ht="77.25" customHeight="1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</row>
    <row r="9" spans="1:25" ht="77.25" customHeight="1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</row>
    <row r="10" spans="1:25" ht="77.25" customHeight="1"/>
    <row r="11" spans="1:25" ht="238.5" customHeight="1"/>
    <row r="12" spans="1:25" ht="204.75" customHeight="1"/>
    <row r="13" spans="1:25" ht="228" customHeight="1"/>
    <row r="14" spans="1:25" ht="138.75" customHeight="1"/>
  </sheetData>
  <mergeCells count="1">
    <mergeCell ref="A1:Y1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K24"/>
  <sheetViews>
    <sheetView showGridLines="0" topLeftCell="A21" zoomScale="70" zoomScaleNormal="70" workbookViewId="0">
      <selection activeCell="F32" sqref="F32"/>
    </sheetView>
  </sheetViews>
  <sheetFormatPr baseColWidth="10" defaultRowHeight="18.75"/>
  <cols>
    <col min="1" max="2" width="11.42578125" style="202"/>
    <col min="3" max="3" width="46" style="203" customWidth="1"/>
    <col min="4" max="4" width="19.140625" style="203" customWidth="1"/>
    <col min="5" max="5" width="19.7109375" style="202" customWidth="1"/>
    <col min="6" max="6" width="17.7109375" style="202" customWidth="1"/>
    <col min="7" max="7" width="16.7109375" style="202" customWidth="1"/>
    <col min="8" max="8" width="19.7109375" style="204" customWidth="1"/>
    <col min="9" max="9" width="18.140625" style="202" customWidth="1"/>
    <col min="10" max="16384" width="11.42578125" style="202"/>
  </cols>
  <sheetData>
    <row r="1" spans="1:11" ht="36.75" customHeight="1"/>
    <row r="2" spans="1:11" ht="36.75" customHeight="1"/>
    <row r="3" spans="1:11" ht="36.75" customHeight="1"/>
    <row r="4" spans="1:11" ht="36.75" customHeight="1" thickBot="1"/>
    <row r="5" spans="1:11" ht="30" customHeight="1" thickTop="1" thickBot="1">
      <c r="A5" s="434" t="s">
        <v>386</v>
      </c>
      <c r="B5" s="435"/>
      <c r="C5" s="435"/>
      <c r="D5" s="435"/>
      <c r="E5" s="435"/>
      <c r="F5" s="435"/>
      <c r="G5" s="435"/>
      <c r="H5" s="435"/>
      <c r="I5" s="435"/>
      <c r="J5" s="435"/>
      <c r="K5" s="436"/>
    </row>
    <row r="6" spans="1:11" ht="19.5" customHeight="1" thickTop="1" thickBot="1"/>
    <row r="7" spans="1:11" ht="20.25" thickTop="1" thickBot="1">
      <c r="B7" s="439" t="s">
        <v>155</v>
      </c>
      <c r="C7" s="438" t="s">
        <v>227</v>
      </c>
      <c r="D7" s="440" t="s">
        <v>226</v>
      </c>
      <c r="E7" s="441"/>
      <c r="F7" s="441"/>
      <c r="G7" s="441"/>
      <c r="H7" s="442"/>
      <c r="I7" s="438" t="s">
        <v>93</v>
      </c>
    </row>
    <row r="8" spans="1:11" ht="39" thickTop="1" thickBot="1">
      <c r="B8" s="439"/>
      <c r="C8" s="438"/>
      <c r="D8" s="276" t="s">
        <v>433</v>
      </c>
      <c r="E8" s="209" t="s">
        <v>160</v>
      </c>
      <c r="F8" s="209" t="s">
        <v>165</v>
      </c>
      <c r="G8" s="209" t="s">
        <v>197</v>
      </c>
      <c r="H8" s="210" t="s">
        <v>225</v>
      </c>
      <c r="I8" s="438"/>
    </row>
    <row r="9" spans="1:11" ht="38.25" customHeight="1" thickTop="1" thickBot="1">
      <c r="B9" s="205">
        <v>1</v>
      </c>
      <c r="C9" s="206" t="str">
        <f>VIG_FIT!B7</f>
        <v>Vigilancia fitosanitaria</v>
      </c>
      <c r="D9" s="282">
        <f>VIG_FIT!K35</f>
        <v>69139.008000000002</v>
      </c>
      <c r="E9" s="207">
        <f>VIG_FIT!K36</f>
        <v>105300</v>
      </c>
      <c r="F9" s="211">
        <f>VIG_FIT!K37</f>
        <v>1173990</v>
      </c>
      <c r="G9" s="207"/>
      <c r="H9" s="212"/>
      <c r="I9" s="212">
        <f>SUM(D9:H9)</f>
        <v>1348429.0079999999</v>
      </c>
    </row>
    <row r="10" spans="1:11" ht="38.25" customHeight="1" thickTop="1" thickBot="1">
      <c r="B10" s="205">
        <v>2</v>
      </c>
      <c r="C10" s="206" t="str">
        <f>CON_PLAG_FER!A7</f>
        <v>Control de plagas y fertilización</v>
      </c>
      <c r="D10" s="206"/>
      <c r="E10" s="207"/>
      <c r="F10" s="211">
        <f>CON_PLAG_FER!J24</f>
        <v>70400</v>
      </c>
      <c r="G10" s="207"/>
      <c r="H10" s="212"/>
      <c r="I10" s="212">
        <f>SUM(D10:H10)</f>
        <v>70400</v>
      </c>
    </row>
    <row r="11" spans="1:11" ht="38.25" customHeight="1" thickTop="1" thickBot="1">
      <c r="B11" s="205">
        <v>3</v>
      </c>
      <c r="C11" s="206" t="str">
        <f>CL_PLAN_CP!A9</f>
        <v>Clínica de plantas - Capacitación técnica</v>
      </c>
      <c r="D11" s="206"/>
      <c r="E11" s="207">
        <f>CL_PLAN_CP!C34</f>
        <v>35000</v>
      </c>
      <c r="F11" s="208">
        <f>CL_PLAN_CP!C35</f>
        <v>5980</v>
      </c>
      <c r="G11" s="207">
        <f>CL_PLAN_CP!C36</f>
        <v>14500</v>
      </c>
      <c r="H11" s="212"/>
      <c r="I11" s="212">
        <f>SUM(D11:H11)</f>
        <v>55480</v>
      </c>
    </row>
    <row r="12" spans="1:11" ht="38.25" customHeight="1" thickTop="1" thickBot="1">
      <c r="B12" s="205">
        <v>4</v>
      </c>
      <c r="C12" s="206" t="str">
        <f>'CL_PLAN-FER'!A9</f>
        <v>Clínica de plantas - Apoyo en ferias</v>
      </c>
      <c r="D12" s="206"/>
      <c r="E12" s="212">
        <f>'CL_PLAN-FER'!F46</f>
        <v>25000</v>
      </c>
      <c r="F12" s="207">
        <f>'CL_PLAN-FER'!F47</f>
        <v>177901</v>
      </c>
      <c r="G12" s="207">
        <f>'CL_PLAN-FER'!F48</f>
        <v>4692</v>
      </c>
      <c r="H12" s="212"/>
      <c r="I12" s="212">
        <f>SUM(D12:H12)</f>
        <v>207593</v>
      </c>
    </row>
    <row r="13" spans="1:11" ht="38.25" customHeight="1" thickTop="1" thickBot="1">
      <c r="B13" s="205">
        <v>5</v>
      </c>
      <c r="C13" s="206" t="str">
        <f>CAR_SOL!A7</f>
        <v>Infraestructura producción primaria - carpas solares</v>
      </c>
      <c r="D13" s="206"/>
      <c r="E13" s="212"/>
      <c r="F13" s="207"/>
      <c r="G13" s="207"/>
      <c r="H13" s="207">
        <f>TOT_INF_PRIM!I11</f>
        <v>1013214.0000000001</v>
      </c>
      <c r="I13" s="212">
        <f t="shared" ref="I13" si="0">SUM(D13:H13)</f>
        <v>1013214.0000000001</v>
      </c>
    </row>
    <row r="14" spans="1:11" ht="38.25" customHeight="1" thickTop="1" thickBot="1">
      <c r="B14" s="205">
        <v>6</v>
      </c>
      <c r="C14" s="206" t="str">
        <f>CIST!A7</f>
        <v>Infraestructura producción primaria - Cisternas</v>
      </c>
      <c r="D14" s="206"/>
      <c r="E14" s="212"/>
      <c r="F14" s="207"/>
      <c r="G14" s="207"/>
      <c r="H14" s="207">
        <f>TOT_INF_PRIM!I12</f>
        <v>830637.60000000009</v>
      </c>
      <c r="I14" s="212">
        <f t="shared" ref="I14:I20" si="1">SUM(D14:H14)</f>
        <v>830637.60000000009</v>
      </c>
    </row>
    <row r="15" spans="1:11" ht="38.25" customHeight="1" thickTop="1" thickBot="1">
      <c r="B15" s="205">
        <v>7</v>
      </c>
      <c r="C15" s="206" t="str">
        <f>RIEG_ASP!A7</f>
        <v>Infraestructura producción primaria - riesgo por aspersión</v>
      </c>
      <c r="D15" s="206"/>
      <c r="E15" s="207"/>
      <c r="F15" s="207"/>
      <c r="G15" s="207"/>
      <c r="H15" s="207">
        <f>TOT_INF_PRIM!I13</f>
        <v>562662</v>
      </c>
      <c r="I15" s="212">
        <f t="shared" si="1"/>
        <v>562662</v>
      </c>
    </row>
    <row r="16" spans="1:11" ht="38.25" customHeight="1" thickTop="1" thickBot="1">
      <c r="B16" s="205">
        <v>8</v>
      </c>
      <c r="C16" s="206" t="str">
        <f>RIEGO_GOT!A8</f>
        <v>Infraestructura producción primaria - riego por goteo</v>
      </c>
      <c r="D16" s="206"/>
      <c r="E16" s="207"/>
      <c r="F16" s="207"/>
      <c r="G16" s="207"/>
      <c r="H16" s="207">
        <f>TOT_INF_PRIM!I14</f>
        <v>540348</v>
      </c>
      <c r="I16" s="212">
        <f t="shared" si="1"/>
        <v>540348</v>
      </c>
    </row>
    <row r="17" spans="2:9" ht="38.25" customHeight="1" thickTop="1" thickBot="1">
      <c r="B17" s="205">
        <v>9</v>
      </c>
      <c r="C17" s="206" t="str">
        <f>TOTAL_INF_PROC!A7</f>
        <v>Planta de servicios de procesamiento</v>
      </c>
      <c r="D17" s="206"/>
      <c r="E17" s="212">
        <f>TOTAL_INF_PROC!F11</f>
        <v>125400</v>
      </c>
      <c r="F17" s="207"/>
      <c r="G17" s="207">
        <f>TOTAL_INF_PROC!F12</f>
        <v>353800</v>
      </c>
      <c r="H17" s="212">
        <f>TOTAL_INF_PROC!F13</f>
        <v>1255582.0236999998</v>
      </c>
      <c r="I17" s="212">
        <f t="shared" si="1"/>
        <v>1734782.0236999998</v>
      </c>
    </row>
    <row r="18" spans="2:9" ht="38.25" customHeight="1" thickTop="1" thickBot="1">
      <c r="B18" s="205">
        <v>10</v>
      </c>
      <c r="C18" s="206" t="str">
        <f>CEN_MER!A5</f>
        <v>Centro de Mercadeo</v>
      </c>
      <c r="D18" s="206"/>
      <c r="E18" s="207">
        <f>CEN_MER!C34</f>
        <v>242720</v>
      </c>
      <c r="F18" s="212">
        <f>CEN_MER!C35</f>
        <v>142146</v>
      </c>
      <c r="G18" s="207">
        <f>CEN_MER!C36</f>
        <v>69500</v>
      </c>
      <c r="H18" s="212"/>
      <c r="I18" s="212">
        <f t="shared" si="1"/>
        <v>454366</v>
      </c>
    </row>
    <row r="19" spans="2:9" ht="38.25" customHeight="1" thickTop="1" thickBot="1">
      <c r="B19" s="205">
        <v>11</v>
      </c>
      <c r="C19" s="206" t="str">
        <f>ASIST_TECN!A5</f>
        <v>Asistencia Técnica</v>
      </c>
      <c r="D19" s="283">
        <f>ASIST_TECN!J28</f>
        <v>258567.0864</v>
      </c>
      <c r="E19" s="212">
        <f>ASIST_TECN!J29</f>
        <v>20400</v>
      </c>
      <c r="F19" s="212">
        <f>ASIST_TECN!J30</f>
        <v>23000</v>
      </c>
      <c r="G19" s="212">
        <f>ASIST_TECN!J31</f>
        <v>280000</v>
      </c>
      <c r="H19" s="212"/>
      <c r="I19" s="212">
        <f t="shared" si="1"/>
        <v>581967.08640000003</v>
      </c>
    </row>
    <row r="20" spans="2:9" ht="42.75" customHeight="1" thickTop="1" thickBot="1">
      <c r="B20" s="205">
        <v>12</v>
      </c>
      <c r="C20" s="206" t="str">
        <f>FINSEMILLA!A5</f>
        <v>Financiamiento de semilla</v>
      </c>
      <c r="D20" s="206"/>
      <c r="E20" s="212"/>
      <c r="F20" s="207">
        <f>FINSEMILLA!J24</f>
        <v>205576</v>
      </c>
      <c r="G20" s="207"/>
      <c r="H20" s="212"/>
      <c r="I20" s="212">
        <f t="shared" si="1"/>
        <v>205576</v>
      </c>
    </row>
    <row r="21" spans="2:9" ht="42.75" customHeight="1" thickTop="1" thickBot="1">
      <c r="B21" s="437" t="s">
        <v>93</v>
      </c>
      <c r="C21" s="437"/>
      <c r="D21" s="207">
        <f>SUM(D9:D20)</f>
        <v>327706.0944</v>
      </c>
      <c r="E21" s="207">
        <f>SUM(E9:E20)</f>
        <v>553820</v>
      </c>
      <c r="F21" s="207">
        <f>SUM(F9:F20)</f>
        <v>1798993</v>
      </c>
      <c r="G21" s="207">
        <f t="shared" ref="G21" si="2">SUM(G9:G20)</f>
        <v>722492</v>
      </c>
      <c r="H21" s="207">
        <f>SUM(H9:H20)</f>
        <v>4202443.6237000003</v>
      </c>
      <c r="I21" s="212">
        <f>SUM(I9:I20)</f>
        <v>7605454.7181000002</v>
      </c>
    </row>
    <row r="22" spans="2:9" ht="19.5" thickTop="1">
      <c r="I22" s="204"/>
    </row>
    <row r="23" spans="2:9">
      <c r="I23" s="204"/>
    </row>
    <row r="24" spans="2:9">
      <c r="I24" s="204"/>
    </row>
  </sheetData>
  <mergeCells count="6">
    <mergeCell ref="A5:K5"/>
    <mergeCell ref="B21:C21"/>
    <mergeCell ref="C7:C8"/>
    <mergeCell ref="I7:I8"/>
    <mergeCell ref="B7:B8"/>
    <mergeCell ref="D7:H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B1:U43"/>
  <sheetViews>
    <sheetView showGridLines="0" topLeftCell="D24" workbookViewId="0">
      <selection activeCell="I9" sqref="I9:N32"/>
    </sheetView>
  </sheetViews>
  <sheetFormatPr baseColWidth="10" defaultRowHeight="15"/>
  <cols>
    <col min="1" max="1" width="4.140625" style="3" customWidth="1"/>
    <col min="2" max="2" width="10" style="3" customWidth="1"/>
    <col min="3" max="3" width="36.5703125" style="3" customWidth="1"/>
    <col min="4" max="8" width="11.42578125" style="3"/>
    <col min="9" max="9" width="9.42578125" style="3" customWidth="1"/>
    <col min="10" max="10" width="38.140625" style="3" customWidth="1"/>
    <col min="11" max="11" width="13" style="3" bestFit="1" customWidth="1"/>
    <col min="12" max="13" width="11.42578125" style="3"/>
    <col min="14" max="14" width="13" style="3" bestFit="1" customWidth="1"/>
    <col min="15" max="15" width="4" style="3" customWidth="1"/>
    <col min="16" max="16" width="8.7109375" style="3" customWidth="1"/>
    <col min="17" max="17" width="29.5703125" style="3" customWidth="1"/>
    <col min="18" max="18" width="15.42578125" style="3" customWidth="1"/>
    <col min="19" max="20" width="11.42578125" style="3"/>
    <col min="21" max="21" width="14.5703125" style="3" customWidth="1"/>
    <col min="22" max="16384" width="11.42578125" style="3"/>
  </cols>
  <sheetData>
    <row r="1" spans="2:21" ht="26.25" customHeight="1"/>
    <row r="2" spans="2:21" ht="26.25" customHeight="1"/>
    <row r="3" spans="2:21" ht="26.25" customHeight="1"/>
    <row r="4" spans="2:21" ht="26.25" customHeight="1" thickBot="1"/>
    <row r="5" spans="2:21" ht="30.75" customHeight="1" thickTop="1" thickBot="1">
      <c r="B5" s="303" t="s">
        <v>229</v>
      </c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5"/>
    </row>
    <row r="6" spans="2:21" ht="16.5" thickTop="1" thickBot="1"/>
    <row r="7" spans="2:21" ht="29.25" customHeight="1" thickTop="1" thickBot="1">
      <c r="B7" s="306" t="s">
        <v>228</v>
      </c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8"/>
    </row>
    <row r="8" spans="2:21" ht="16.5" thickTop="1" thickBot="1"/>
    <row r="9" spans="2:21" ht="30" thickTop="1" thickBot="1">
      <c r="B9" s="300" t="s">
        <v>419</v>
      </c>
      <c r="C9" s="301"/>
      <c r="D9" s="301"/>
      <c r="E9" s="301"/>
      <c r="F9" s="301"/>
      <c r="G9" s="302"/>
      <c r="I9" s="300" t="s">
        <v>221</v>
      </c>
      <c r="J9" s="301"/>
      <c r="K9" s="301"/>
      <c r="L9" s="301"/>
      <c r="M9" s="301"/>
      <c r="N9" s="302"/>
      <c r="P9" s="297" t="s">
        <v>418</v>
      </c>
      <c r="Q9" s="298"/>
      <c r="R9" s="298"/>
      <c r="S9" s="298"/>
      <c r="T9" s="298"/>
      <c r="U9" s="299"/>
    </row>
    <row r="10" spans="2:21" ht="16.5" thickTop="1" thickBot="1"/>
    <row r="11" spans="2:21" ht="46.5" thickTop="1" thickBot="1">
      <c r="B11" s="226" t="s">
        <v>155</v>
      </c>
      <c r="C11" s="226" t="s">
        <v>1</v>
      </c>
      <c r="D11" s="226" t="s">
        <v>143</v>
      </c>
      <c r="E11" s="8" t="s">
        <v>3</v>
      </c>
      <c r="F11" s="8" t="s">
        <v>152</v>
      </c>
      <c r="G11" s="9" t="s">
        <v>154</v>
      </c>
      <c r="I11" s="7" t="s">
        <v>155</v>
      </c>
      <c r="J11" s="7" t="s">
        <v>1</v>
      </c>
      <c r="K11" s="7" t="s">
        <v>143</v>
      </c>
      <c r="L11" s="8" t="s">
        <v>3</v>
      </c>
      <c r="M11" s="8" t="s">
        <v>152</v>
      </c>
      <c r="N11" s="9" t="s">
        <v>154</v>
      </c>
      <c r="P11" s="10" t="s">
        <v>155</v>
      </c>
      <c r="Q11" s="10" t="s">
        <v>1</v>
      </c>
      <c r="R11" s="10" t="s">
        <v>143</v>
      </c>
      <c r="S11" s="11" t="s">
        <v>3</v>
      </c>
      <c r="T11" s="11" t="s">
        <v>152</v>
      </c>
      <c r="U11" s="12" t="s">
        <v>154</v>
      </c>
    </row>
    <row r="12" spans="2:21" ht="31.5" thickTop="1" thickBot="1">
      <c r="B12" s="13">
        <v>1</v>
      </c>
      <c r="C12" s="14" t="s">
        <v>251</v>
      </c>
      <c r="D12" s="15" t="s">
        <v>210</v>
      </c>
      <c r="E12" s="16">
        <v>12</v>
      </c>
      <c r="F12" s="17">
        <v>4320</v>
      </c>
      <c r="G12" s="18">
        <f>E12*F12</f>
        <v>51840</v>
      </c>
      <c r="I12" s="13">
        <v>1</v>
      </c>
      <c r="J12" s="14" t="s">
        <v>396</v>
      </c>
      <c r="K12" s="15" t="s">
        <v>210</v>
      </c>
      <c r="L12" s="16">
        <v>13</v>
      </c>
      <c r="M12" s="17">
        <v>4320</v>
      </c>
      <c r="N12" s="18">
        <f>L12*M12</f>
        <v>56160</v>
      </c>
      <c r="P12" s="13">
        <v>1</v>
      </c>
      <c r="Q12" s="15" t="s">
        <v>178</v>
      </c>
      <c r="R12" s="15" t="s">
        <v>179</v>
      </c>
      <c r="S12" s="17">
        <v>3913</v>
      </c>
      <c r="T12" s="19">
        <v>110</v>
      </c>
      <c r="U12" s="18">
        <f t="shared" ref="U12:U30" si="0">S12*T12</f>
        <v>430430</v>
      </c>
    </row>
    <row r="13" spans="2:21" ht="29.25" customHeight="1" thickTop="1" thickBot="1">
      <c r="B13" s="13">
        <v>2</v>
      </c>
      <c r="C13" s="14"/>
      <c r="D13" s="15"/>
      <c r="E13" s="16"/>
      <c r="F13" s="17"/>
      <c r="G13" s="18">
        <f t="shared" ref="G13:G15" si="1">E13*F13</f>
        <v>0</v>
      </c>
      <c r="I13" s="13">
        <v>2</v>
      </c>
      <c r="J13" s="20" t="s">
        <v>397</v>
      </c>
      <c r="K13" s="15" t="s">
        <v>210</v>
      </c>
      <c r="L13" s="16">
        <v>13</v>
      </c>
      <c r="M13" s="17">
        <v>3780</v>
      </c>
      <c r="N13" s="18">
        <f>L13*M13</f>
        <v>49140</v>
      </c>
      <c r="P13" s="13">
        <v>2</v>
      </c>
      <c r="Q13" s="15" t="s">
        <v>180</v>
      </c>
      <c r="R13" s="15" t="s">
        <v>39</v>
      </c>
      <c r="S13" s="17">
        <v>15652</v>
      </c>
      <c r="T13" s="19">
        <v>30</v>
      </c>
      <c r="U13" s="18">
        <f t="shared" si="0"/>
        <v>469560</v>
      </c>
    </row>
    <row r="14" spans="2:21" ht="29.25" customHeight="1" thickTop="1" thickBot="1">
      <c r="B14" s="13">
        <v>3</v>
      </c>
      <c r="C14" s="14"/>
      <c r="D14" s="15"/>
      <c r="E14" s="16"/>
      <c r="F14" s="17"/>
      <c r="G14" s="18">
        <f t="shared" si="1"/>
        <v>0</v>
      </c>
      <c r="I14" s="13">
        <v>3</v>
      </c>
      <c r="J14" s="20"/>
      <c r="K14" s="15"/>
      <c r="L14" s="16"/>
      <c r="M14" s="17"/>
      <c r="N14" s="18">
        <f t="shared" ref="N14:N30" si="2">L14*M14</f>
        <v>0</v>
      </c>
      <c r="P14" s="13">
        <v>3</v>
      </c>
      <c r="Q14" s="15" t="s">
        <v>181</v>
      </c>
      <c r="R14" s="15" t="s">
        <v>39</v>
      </c>
      <c r="S14" s="17">
        <v>15</v>
      </c>
      <c r="T14" s="19">
        <v>6000</v>
      </c>
      <c r="U14" s="18">
        <f t="shared" si="0"/>
        <v>90000</v>
      </c>
    </row>
    <row r="15" spans="2:21" ht="29.25" customHeight="1" thickTop="1" thickBot="1">
      <c r="B15" s="13">
        <v>4</v>
      </c>
      <c r="C15" s="14"/>
      <c r="D15" s="15"/>
      <c r="E15" s="16"/>
      <c r="F15" s="17"/>
      <c r="G15" s="18">
        <f t="shared" si="1"/>
        <v>0</v>
      </c>
      <c r="I15" s="13">
        <v>4</v>
      </c>
      <c r="J15" s="21"/>
      <c r="K15" s="21"/>
      <c r="L15" s="21"/>
      <c r="M15" s="21"/>
      <c r="N15" s="18">
        <f t="shared" si="2"/>
        <v>0</v>
      </c>
      <c r="P15" s="13">
        <v>4</v>
      </c>
      <c r="Q15" s="15" t="s">
        <v>182</v>
      </c>
      <c r="R15" s="15" t="s">
        <v>39</v>
      </c>
      <c r="S15" s="17">
        <v>100</v>
      </c>
      <c r="T15" s="19">
        <v>200</v>
      </c>
      <c r="U15" s="18">
        <f t="shared" si="0"/>
        <v>20000</v>
      </c>
    </row>
    <row r="16" spans="2:21" ht="29.25" customHeight="1" thickTop="1" thickBot="1">
      <c r="B16" s="13">
        <v>5</v>
      </c>
      <c r="C16" s="14"/>
      <c r="D16" s="15"/>
      <c r="E16" s="16"/>
      <c r="F16" s="17"/>
      <c r="G16" s="18">
        <f t="shared" ref="G16" si="3">E16*F16</f>
        <v>0</v>
      </c>
      <c r="I16" s="13">
        <v>5</v>
      </c>
      <c r="J16" s="15"/>
      <c r="K16" s="15"/>
      <c r="L16" s="16"/>
      <c r="M16" s="23"/>
      <c r="N16" s="18">
        <f t="shared" si="2"/>
        <v>0</v>
      </c>
      <c r="P16" s="13">
        <v>5</v>
      </c>
      <c r="Q16" s="15" t="s">
        <v>183</v>
      </c>
      <c r="R16" s="15" t="s">
        <v>39</v>
      </c>
      <c r="S16" s="17">
        <v>20</v>
      </c>
      <c r="T16" s="19">
        <v>200</v>
      </c>
      <c r="U16" s="18">
        <f t="shared" si="0"/>
        <v>4000</v>
      </c>
    </row>
    <row r="17" spans="2:21" ht="29.25" customHeight="1" thickTop="1" thickBot="1">
      <c r="B17" s="129"/>
      <c r="C17" s="139"/>
      <c r="D17" s="136"/>
      <c r="E17" s="137"/>
      <c r="F17" s="228"/>
      <c r="G17" s="154"/>
      <c r="I17" s="13">
        <v>6</v>
      </c>
      <c r="J17" s="21"/>
      <c r="K17" s="21"/>
      <c r="L17" s="21"/>
      <c r="M17" s="21"/>
      <c r="N17" s="18">
        <f t="shared" si="2"/>
        <v>0</v>
      </c>
      <c r="P17" s="13">
        <v>6</v>
      </c>
      <c r="Q17" s="15" t="s">
        <v>121</v>
      </c>
      <c r="R17" s="15" t="s">
        <v>39</v>
      </c>
      <c r="S17" s="17">
        <v>5000</v>
      </c>
      <c r="T17" s="19">
        <v>2</v>
      </c>
      <c r="U17" s="18">
        <f t="shared" si="0"/>
        <v>10000</v>
      </c>
    </row>
    <row r="18" spans="2:21" ht="29.25" customHeight="1" thickTop="1" thickBot="1">
      <c r="B18" s="287" t="s">
        <v>429</v>
      </c>
      <c r="C18" s="288"/>
      <c r="D18" s="288"/>
      <c r="E18" s="288"/>
      <c r="F18" s="289"/>
      <c r="G18" s="229">
        <f>SUM(G12:G16)</f>
        <v>51840</v>
      </c>
      <c r="I18" s="13">
        <v>7</v>
      </c>
      <c r="J18" s="21"/>
      <c r="K18" s="21"/>
      <c r="L18" s="21"/>
      <c r="M18" s="21"/>
      <c r="N18" s="18">
        <f t="shared" si="2"/>
        <v>0</v>
      </c>
      <c r="P18" s="13">
        <v>7</v>
      </c>
      <c r="Q18" s="15" t="s">
        <v>172</v>
      </c>
      <c r="R18" s="15" t="s">
        <v>39</v>
      </c>
      <c r="S18" s="17">
        <v>5000</v>
      </c>
      <c r="T18" s="19">
        <v>20</v>
      </c>
      <c r="U18" s="18">
        <f t="shared" si="0"/>
        <v>100000</v>
      </c>
    </row>
    <row r="19" spans="2:21" ht="29.25" customHeight="1" thickTop="1" thickBot="1">
      <c r="I19" s="13">
        <v>8</v>
      </c>
      <c r="J19" s="21"/>
      <c r="K19" s="21"/>
      <c r="L19" s="21"/>
      <c r="M19" s="21"/>
      <c r="N19" s="18">
        <f t="shared" si="2"/>
        <v>0</v>
      </c>
      <c r="P19" s="13">
        <v>8</v>
      </c>
      <c r="Q19" s="15" t="s">
        <v>184</v>
      </c>
      <c r="R19" s="15" t="s">
        <v>2</v>
      </c>
      <c r="S19" s="17">
        <v>2000</v>
      </c>
      <c r="T19" s="19">
        <v>10</v>
      </c>
      <c r="U19" s="18">
        <f t="shared" si="0"/>
        <v>20000</v>
      </c>
    </row>
    <row r="20" spans="2:21" ht="29.25" customHeight="1" thickTop="1" thickBot="1">
      <c r="B20" s="13">
        <v>6</v>
      </c>
      <c r="C20" s="294" t="s">
        <v>428</v>
      </c>
      <c r="D20" s="295"/>
      <c r="E20" s="295"/>
      <c r="F20" s="296"/>
      <c r="G20" s="18">
        <f>G18*D34</f>
        <v>17299.008000000002</v>
      </c>
      <c r="I20" s="13">
        <v>9</v>
      </c>
      <c r="J20" s="21"/>
      <c r="K20" s="21"/>
      <c r="L20" s="21"/>
      <c r="M20" s="21"/>
      <c r="N20" s="18">
        <f t="shared" si="2"/>
        <v>0</v>
      </c>
      <c r="P20" s="13">
        <v>9</v>
      </c>
      <c r="Q20" s="15" t="s">
        <v>174</v>
      </c>
      <c r="R20" s="15" t="s">
        <v>40</v>
      </c>
      <c r="S20" s="17">
        <v>1</v>
      </c>
      <c r="T20" s="19">
        <v>5000</v>
      </c>
      <c r="U20" s="18">
        <f t="shared" si="0"/>
        <v>5000</v>
      </c>
    </row>
    <row r="21" spans="2:21" ht="29.25" customHeight="1" thickTop="1" thickBot="1">
      <c r="B21" s="129"/>
      <c r="C21" s="230"/>
      <c r="D21" s="230"/>
      <c r="E21" s="230"/>
      <c r="F21" s="230"/>
      <c r="G21" s="154"/>
      <c r="I21" s="13">
        <v>10</v>
      </c>
      <c r="J21" s="21"/>
      <c r="K21" s="21"/>
      <c r="L21" s="21"/>
      <c r="M21" s="21"/>
      <c r="N21" s="18">
        <f t="shared" si="2"/>
        <v>0</v>
      </c>
      <c r="P21" s="13">
        <v>10</v>
      </c>
      <c r="Q21" s="14" t="s">
        <v>398</v>
      </c>
      <c r="R21" s="15" t="s">
        <v>39</v>
      </c>
      <c r="S21" s="17">
        <v>100</v>
      </c>
      <c r="T21" s="19">
        <v>200</v>
      </c>
      <c r="U21" s="18">
        <f t="shared" si="0"/>
        <v>20000</v>
      </c>
    </row>
    <row r="22" spans="2:21" ht="29.25" customHeight="1" thickTop="1" thickBot="1">
      <c r="B22" s="287" t="s">
        <v>430</v>
      </c>
      <c r="C22" s="288"/>
      <c r="D22" s="288"/>
      <c r="E22" s="288"/>
      <c r="F22" s="289"/>
      <c r="G22" s="229">
        <f>G18+G20</f>
        <v>69139.008000000002</v>
      </c>
      <c r="I22" s="13">
        <v>11</v>
      </c>
      <c r="J22" s="21"/>
      <c r="K22" s="21"/>
      <c r="L22" s="21"/>
      <c r="M22" s="21"/>
      <c r="N22" s="18">
        <f t="shared" si="2"/>
        <v>0</v>
      </c>
      <c r="P22" s="13">
        <v>11</v>
      </c>
      <c r="Q22" s="21" t="s">
        <v>230</v>
      </c>
      <c r="R22" s="15" t="s">
        <v>40</v>
      </c>
      <c r="S22" s="24">
        <v>1</v>
      </c>
      <c r="T22" s="25">
        <v>5000</v>
      </c>
      <c r="U22" s="22">
        <f t="shared" si="0"/>
        <v>5000</v>
      </c>
    </row>
    <row r="23" spans="2:21" ht="29.25" customHeight="1" thickTop="1" thickBot="1">
      <c r="B23" s="129"/>
      <c r="C23" s="230"/>
      <c r="D23" s="230"/>
      <c r="E23" s="230"/>
      <c r="F23" s="230"/>
      <c r="G23" s="154"/>
      <c r="I23" s="13">
        <v>12</v>
      </c>
      <c r="J23" s="21"/>
      <c r="K23" s="21"/>
      <c r="L23" s="21"/>
      <c r="M23" s="21"/>
      <c r="N23" s="18">
        <f t="shared" si="2"/>
        <v>0</v>
      </c>
      <c r="P23" s="13">
        <v>12</v>
      </c>
      <c r="Q23" s="21"/>
      <c r="R23" s="21"/>
      <c r="S23" s="21"/>
      <c r="T23" s="21"/>
      <c r="U23" s="22">
        <f t="shared" si="0"/>
        <v>0</v>
      </c>
    </row>
    <row r="24" spans="2:21" ht="35.25" customHeight="1" thickTop="1" thickBot="1">
      <c r="C24" s="290" t="s">
        <v>420</v>
      </c>
      <c r="D24" s="291"/>
      <c r="I24" s="13">
        <v>13</v>
      </c>
      <c r="J24" s="21"/>
      <c r="K24" s="21"/>
      <c r="L24" s="21"/>
      <c r="M24" s="21"/>
      <c r="N24" s="18">
        <f t="shared" si="2"/>
        <v>0</v>
      </c>
      <c r="P24" s="13">
        <v>13</v>
      </c>
      <c r="Q24" s="21"/>
      <c r="R24" s="21"/>
      <c r="S24" s="21"/>
      <c r="T24" s="21"/>
      <c r="U24" s="22">
        <f t="shared" si="0"/>
        <v>0</v>
      </c>
    </row>
    <row r="25" spans="2:21" ht="28.5" customHeight="1" thickTop="1" thickBot="1">
      <c r="C25" s="231" t="s">
        <v>421</v>
      </c>
      <c r="D25" s="232">
        <v>1.7100000000000001E-2</v>
      </c>
      <c r="I25" s="13">
        <v>14</v>
      </c>
      <c r="J25" s="21"/>
      <c r="K25" s="21"/>
      <c r="L25" s="21"/>
      <c r="M25" s="21"/>
      <c r="N25" s="18">
        <f t="shared" si="2"/>
        <v>0</v>
      </c>
      <c r="P25" s="13">
        <v>14</v>
      </c>
      <c r="Q25" s="21"/>
      <c r="R25" s="21"/>
      <c r="S25" s="21"/>
      <c r="T25" s="21"/>
      <c r="U25" s="22">
        <f t="shared" si="0"/>
        <v>0</v>
      </c>
    </row>
    <row r="26" spans="2:21" ht="28.5" customHeight="1" thickTop="1" thickBot="1">
      <c r="C26" s="233" t="s">
        <v>422</v>
      </c>
      <c r="D26" s="234">
        <v>0.02</v>
      </c>
      <c r="I26" s="13">
        <v>15</v>
      </c>
      <c r="J26" s="21"/>
      <c r="K26" s="21"/>
      <c r="L26" s="21"/>
      <c r="M26" s="21"/>
      <c r="N26" s="18">
        <f t="shared" si="2"/>
        <v>0</v>
      </c>
      <c r="P26" s="13">
        <v>15</v>
      </c>
      <c r="Q26" s="21"/>
      <c r="R26" s="21"/>
      <c r="S26" s="21"/>
      <c r="T26" s="21"/>
      <c r="U26" s="22">
        <f t="shared" si="0"/>
        <v>0</v>
      </c>
    </row>
    <row r="27" spans="2:21" ht="28.5" customHeight="1" thickTop="1" thickBot="1">
      <c r="C27" s="233" t="s">
        <v>431</v>
      </c>
      <c r="D27" s="234">
        <v>0.1</v>
      </c>
      <c r="I27" s="13">
        <v>16</v>
      </c>
      <c r="J27" s="21"/>
      <c r="K27" s="21"/>
      <c r="L27" s="21"/>
      <c r="M27" s="21"/>
      <c r="N27" s="18">
        <f t="shared" si="2"/>
        <v>0</v>
      </c>
      <c r="P27" s="13">
        <v>16</v>
      </c>
      <c r="Q27" s="21"/>
      <c r="R27" s="21"/>
      <c r="S27" s="21"/>
      <c r="T27" s="21"/>
      <c r="U27" s="22">
        <f t="shared" si="0"/>
        <v>0</v>
      </c>
    </row>
    <row r="28" spans="2:21" ht="28.5" customHeight="1" thickTop="1" thickBot="1">
      <c r="C28" s="233" t="s">
        <v>423</v>
      </c>
      <c r="D28" s="234">
        <v>0.03</v>
      </c>
      <c r="I28" s="13">
        <v>17</v>
      </c>
      <c r="J28" s="21"/>
      <c r="K28" s="21"/>
      <c r="L28" s="21"/>
      <c r="M28" s="21"/>
      <c r="N28" s="18">
        <f t="shared" si="2"/>
        <v>0</v>
      </c>
      <c r="P28" s="13">
        <v>17</v>
      </c>
      <c r="Q28" s="21"/>
      <c r="R28" s="21"/>
      <c r="S28" s="21"/>
      <c r="T28" s="21"/>
      <c r="U28" s="22">
        <f t="shared" si="0"/>
        <v>0</v>
      </c>
    </row>
    <row r="29" spans="2:21" ht="28.5" customHeight="1" thickTop="1" thickBot="1">
      <c r="C29" s="235" t="s">
        <v>424</v>
      </c>
      <c r="D29" s="236">
        <f>SUM(D25:D28)</f>
        <v>0.1671</v>
      </c>
      <c r="I29" s="13">
        <v>18</v>
      </c>
      <c r="J29" s="21"/>
      <c r="K29" s="21"/>
      <c r="L29" s="21"/>
      <c r="M29" s="21"/>
      <c r="N29" s="18">
        <f t="shared" si="2"/>
        <v>0</v>
      </c>
      <c r="P29" s="13">
        <v>18</v>
      </c>
      <c r="Q29" s="21"/>
      <c r="R29" s="21"/>
      <c r="S29" s="21"/>
      <c r="T29" s="21"/>
      <c r="U29" s="22">
        <f t="shared" si="0"/>
        <v>0</v>
      </c>
    </row>
    <row r="30" spans="2:21" ht="28.5" customHeight="1" thickTop="1" thickBot="1">
      <c r="C30" s="233"/>
      <c r="D30" s="237"/>
      <c r="I30" s="13">
        <v>19</v>
      </c>
      <c r="J30" s="21"/>
      <c r="K30" s="21"/>
      <c r="L30" s="21"/>
      <c r="M30" s="21"/>
      <c r="N30" s="18">
        <f t="shared" si="2"/>
        <v>0</v>
      </c>
      <c r="P30" s="13">
        <v>19</v>
      </c>
      <c r="Q30" s="21"/>
      <c r="R30" s="21"/>
      <c r="S30" s="21"/>
      <c r="T30" s="21"/>
      <c r="U30" s="22">
        <f t="shared" si="0"/>
        <v>0</v>
      </c>
    </row>
    <row r="31" spans="2:21" ht="28.5" customHeight="1" thickTop="1" thickBot="1">
      <c r="C31" s="233" t="s">
        <v>427</v>
      </c>
      <c r="D31" s="237">
        <v>8.3299999999999999E-2</v>
      </c>
      <c r="N31" s="27"/>
    </row>
    <row r="32" spans="2:21" ht="28.5" customHeight="1" thickTop="1" thickBot="1">
      <c r="C32" s="233" t="s">
        <v>425</v>
      </c>
      <c r="D32" s="238">
        <f>8.33%</f>
        <v>8.3299999999999999E-2</v>
      </c>
      <c r="I32" s="286" t="s">
        <v>232</v>
      </c>
      <c r="J32" s="286"/>
      <c r="K32" s="286"/>
      <c r="L32" s="286"/>
      <c r="M32" s="286"/>
      <c r="N32" s="18">
        <f>SUM(N12:N30)</f>
        <v>105300</v>
      </c>
      <c r="P32" s="286" t="s">
        <v>165</v>
      </c>
      <c r="Q32" s="286"/>
      <c r="R32" s="286"/>
      <c r="S32" s="286"/>
      <c r="T32" s="286"/>
      <c r="U32" s="28">
        <f>SUM(U12:U30)</f>
        <v>1173990</v>
      </c>
    </row>
    <row r="33" spans="3:14" ht="28.5" customHeight="1" thickTop="1" thickBot="1">
      <c r="C33" s="233"/>
      <c r="D33" s="239">
        <f>SUM(D31:D32)</f>
        <v>0.1666</v>
      </c>
    </row>
    <row r="34" spans="3:14" ht="28.5" customHeight="1" thickTop="1" thickBot="1">
      <c r="C34" s="235" t="s">
        <v>426</v>
      </c>
      <c r="D34" s="236">
        <f>D33+D29</f>
        <v>0.3337</v>
      </c>
      <c r="I34" s="29" t="s">
        <v>231</v>
      </c>
      <c r="J34" s="29" t="s">
        <v>223</v>
      </c>
      <c r="K34" s="29" t="s">
        <v>154</v>
      </c>
    </row>
    <row r="35" spans="3:14" ht="16.5" thickTop="1" thickBot="1">
      <c r="I35" s="248">
        <v>1000</v>
      </c>
      <c r="J35" s="249" t="str">
        <f>B9</f>
        <v>Servicios Personales</v>
      </c>
      <c r="K35" s="250">
        <f>G22</f>
        <v>69139.008000000002</v>
      </c>
    </row>
    <row r="36" spans="3:14" ht="16.5" thickTop="1" thickBot="1">
      <c r="I36" s="241">
        <v>2000</v>
      </c>
      <c r="J36" s="251" t="str">
        <f>I9</f>
        <v>Servicios no Personales</v>
      </c>
      <c r="K36" s="252">
        <f>N32</f>
        <v>105300</v>
      </c>
    </row>
    <row r="37" spans="3:14" ht="16.5" thickTop="1" thickBot="1">
      <c r="I37" s="241">
        <v>3000</v>
      </c>
      <c r="J37" s="251" t="str">
        <f>P32</f>
        <v>Materiales y suministros</v>
      </c>
      <c r="K37" s="252">
        <f>U32</f>
        <v>1173990</v>
      </c>
      <c r="M37" s="30"/>
      <c r="N37" s="31"/>
    </row>
    <row r="38" spans="3:14" ht="16.5" thickTop="1" thickBot="1">
      <c r="I38" s="292" t="s">
        <v>287</v>
      </c>
      <c r="J38" s="293"/>
      <c r="K38" s="252">
        <f>SUM(K35:K37)</f>
        <v>1348429.0079999999</v>
      </c>
      <c r="L38" s="30"/>
      <c r="M38" s="30"/>
      <c r="N38" s="31"/>
    </row>
    <row r="39" spans="3:14" ht="15.75" thickTop="1">
      <c r="I39" s="30"/>
      <c r="L39" s="30"/>
      <c r="M39" s="30"/>
      <c r="N39" s="31"/>
    </row>
    <row r="40" spans="3:14">
      <c r="I40" s="30"/>
      <c r="L40" s="30"/>
      <c r="M40" s="30"/>
      <c r="N40" s="31"/>
    </row>
    <row r="41" spans="3:14">
      <c r="I41" s="30"/>
      <c r="L41" s="30"/>
      <c r="M41" s="30"/>
      <c r="N41" s="31"/>
    </row>
    <row r="42" spans="3:14">
      <c r="I42" s="30"/>
    </row>
    <row r="43" spans="3:14" ht="16.5" customHeight="1"/>
  </sheetData>
  <mergeCells count="12">
    <mergeCell ref="C20:F20"/>
    <mergeCell ref="P9:U9"/>
    <mergeCell ref="I9:N9"/>
    <mergeCell ref="B5:U5"/>
    <mergeCell ref="B7:U7"/>
    <mergeCell ref="B9:G9"/>
    <mergeCell ref="B18:F18"/>
    <mergeCell ref="P32:T32"/>
    <mergeCell ref="B22:F22"/>
    <mergeCell ref="C24:D24"/>
    <mergeCell ref="I38:J38"/>
    <mergeCell ref="I32:M32"/>
  </mergeCells>
  <pageMargins left="0.7" right="0.7" top="0.75" bottom="0.75" header="0.3" footer="0.3"/>
  <pageSetup orientation="portrait" r:id="rId1"/>
  <ignoredErrors>
    <ignoredError sqref="D32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P123"/>
  <sheetViews>
    <sheetView showGridLines="0" topLeftCell="A5" zoomScale="90" zoomScaleNormal="90" workbookViewId="0">
      <selection activeCell="D21" sqref="D21"/>
    </sheetView>
  </sheetViews>
  <sheetFormatPr baseColWidth="10" defaultRowHeight="13.5"/>
  <cols>
    <col min="1" max="1" width="6.5703125" style="2" customWidth="1"/>
    <col min="2" max="2" width="23.28515625" style="2" customWidth="1"/>
    <col min="3" max="3" width="17.5703125" style="2" customWidth="1"/>
    <col min="4" max="5" width="9.140625" style="2" customWidth="1"/>
    <col min="6" max="6" width="9.7109375" style="2" customWidth="1"/>
    <col min="7" max="7" width="14" style="2" customWidth="1"/>
    <col min="8" max="8" width="23.28515625" style="2" bestFit="1" customWidth="1"/>
    <col min="9" max="9" width="28.7109375" style="2" bestFit="1" customWidth="1"/>
    <col min="10" max="10" width="16.5703125" style="2" bestFit="1" customWidth="1"/>
    <col min="11" max="11" width="9.7109375" style="2" customWidth="1"/>
    <col min="12" max="16384" width="11.42578125" style="2"/>
  </cols>
  <sheetData>
    <row r="1" spans="1:16" ht="28.5" customHeight="1"/>
    <row r="2" spans="1:16" ht="28.5" customHeight="1"/>
    <row r="3" spans="1:16" ht="28.5" customHeight="1"/>
    <row r="4" spans="1:16" ht="28.5" customHeight="1" thickBot="1"/>
    <row r="5" spans="1:16" ht="32.25" thickTop="1" thickBot="1">
      <c r="A5" s="303" t="s">
        <v>229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5"/>
      <c r="N5" s="3"/>
      <c r="O5" s="3"/>
      <c r="P5" s="3"/>
    </row>
    <row r="6" spans="1:16" ht="16.5" thickTop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30" thickTop="1" thickBot="1">
      <c r="A7" s="306" t="s">
        <v>280</v>
      </c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8"/>
      <c r="N7" s="3"/>
      <c r="O7" s="3"/>
      <c r="P7" s="3"/>
    </row>
    <row r="8" spans="1:16" ht="16.5" thickTop="1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22.5" thickTop="1" thickBot="1">
      <c r="A9" s="3"/>
      <c r="B9" s="314" t="s">
        <v>239</v>
      </c>
      <c r="C9" s="314"/>
      <c r="D9" s="3"/>
      <c r="E9" s="3"/>
      <c r="F9" s="3"/>
      <c r="G9" s="108" t="s">
        <v>247</v>
      </c>
      <c r="H9" s="108" t="s">
        <v>235</v>
      </c>
      <c r="I9" s="108" t="s">
        <v>234</v>
      </c>
      <c r="J9" s="108" t="s">
        <v>242</v>
      </c>
      <c r="K9" s="3"/>
      <c r="L9" s="3"/>
      <c r="M9" s="3"/>
      <c r="N9" s="3"/>
      <c r="O9" s="3"/>
      <c r="P9" s="3"/>
    </row>
    <row r="10" spans="1:16" ht="16.5" thickTop="1" thickBot="1">
      <c r="A10" s="3"/>
      <c r="B10" s="3"/>
      <c r="C10" s="3"/>
      <c r="D10" s="3"/>
      <c r="E10" s="3"/>
      <c r="F10" s="3"/>
      <c r="G10" s="241" t="str">
        <f>B9</f>
        <v>Producto 1</v>
      </c>
      <c r="H10" s="241" t="str">
        <f>C11</f>
        <v>Bioinsecticida</v>
      </c>
      <c r="I10" s="241" t="str">
        <f>C12</f>
        <v>Acaritop</v>
      </c>
      <c r="J10" s="242">
        <f>C19</f>
        <v>32000</v>
      </c>
      <c r="K10" s="3"/>
      <c r="L10" s="3"/>
      <c r="M10" s="3"/>
      <c r="N10" s="3"/>
      <c r="O10" s="3"/>
      <c r="P10" s="3"/>
    </row>
    <row r="11" spans="1:16" ht="16.5" thickTop="1" thickBot="1">
      <c r="A11" s="3"/>
      <c r="B11" s="109" t="s">
        <v>248</v>
      </c>
      <c r="C11" s="110" t="s">
        <v>236</v>
      </c>
      <c r="D11" s="3"/>
      <c r="E11" s="3"/>
      <c r="F11" s="3"/>
      <c r="G11" s="241" t="str">
        <f>B21</f>
        <v>Producto 2</v>
      </c>
      <c r="H11" s="241" t="str">
        <f>C23</f>
        <v>Fertilizante</v>
      </c>
      <c r="I11" s="241" t="str">
        <f>C25</f>
        <v>Kg</v>
      </c>
      <c r="J11" s="242">
        <f>C31</f>
        <v>6400</v>
      </c>
      <c r="K11" s="3"/>
      <c r="L11" s="3"/>
      <c r="M11" s="3"/>
      <c r="N11" s="3"/>
      <c r="O11" s="3"/>
      <c r="P11" s="3"/>
    </row>
    <row r="12" spans="1:16" ht="16.5" thickTop="1" thickBot="1">
      <c r="A12" s="3"/>
      <c r="B12" s="109" t="s">
        <v>249</v>
      </c>
      <c r="C12" s="111" t="s">
        <v>238</v>
      </c>
      <c r="D12" s="3"/>
      <c r="E12" s="3"/>
      <c r="F12" s="3"/>
      <c r="G12" s="241" t="str">
        <f>B33</f>
        <v>Producto 3</v>
      </c>
      <c r="H12" s="241" t="str">
        <f>C35</f>
        <v>Fertilizante</v>
      </c>
      <c r="I12" s="241" t="str">
        <f>C36</f>
        <v>Vigortop</v>
      </c>
      <c r="J12" s="242">
        <f>C43</f>
        <v>32000</v>
      </c>
      <c r="K12" s="3"/>
      <c r="L12" s="3"/>
      <c r="M12" s="3"/>
      <c r="N12" s="3"/>
      <c r="O12" s="3"/>
      <c r="P12" s="3"/>
    </row>
    <row r="13" spans="1:16" ht="16.5" thickTop="1" thickBot="1">
      <c r="A13" s="3"/>
      <c r="B13" s="109" t="s">
        <v>2</v>
      </c>
      <c r="C13" s="111" t="s">
        <v>240</v>
      </c>
      <c r="D13" s="3"/>
      <c r="E13" s="3"/>
      <c r="F13" s="3"/>
      <c r="G13" s="241" t="str">
        <f>B45</f>
        <v>Producto 4</v>
      </c>
      <c r="H13" s="241">
        <f>C47</f>
        <v>0</v>
      </c>
      <c r="I13" s="241">
        <f>C48</f>
        <v>0</v>
      </c>
      <c r="J13" s="242">
        <f>C55</f>
        <v>0</v>
      </c>
      <c r="K13" s="3"/>
      <c r="L13" s="3"/>
      <c r="M13" s="3"/>
      <c r="N13" s="3"/>
      <c r="O13" s="3"/>
      <c r="P13" s="3"/>
    </row>
    <row r="14" spans="1:16" ht="16.5" thickTop="1" thickBot="1">
      <c r="A14" s="3"/>
      <c r="B14" s="109" t="s">
        <v>38</v>
      </c>
      <c r="C14" s="240">
        <v>20</v>
      </c>
      <c r="D14" s="3"/>
      <c r="E14" s="3"/>
      <c r="F14" s="3"/>
      <c r="G14" s="241" t="str">
        <f>B57</f>
        <v>Producto 5</v>
      </c>
      <c r="H14" s="241">
        <f>C59</f>
        <v>0</v>
      </c>
      <c r="I14" s="241">
        <f>C60</f>
        <v>0</v>
      </c>
      <c r="J14" s="242">
        <f>C67</f>
        <v>0</v>
      </c>
      <c r="K14" s="3"/>
      <c r="L14" s="3"/>
      <c r="M14" s="3"/>
      <c r="N14" s="3"/>
      <c r="O14" s="3"/>
      <c r="P14" s="3"/>
    </row>
    <row r="15" spans="1:16" ht="16.5" thickTop="1" thickBot="1">
      <c r="A15" s="3"/>
      <c r="B15" s="315" t="s">
        <v>250</v>
      </c>
      <c r="C15" s="111" t="s">
        <v>233</v>
      </c>
      <c r="D15" s="3"/>
      <c r="E15" s="3"/>
      <c r="F15" s="3"/>
      <c r="G15" s="241"/>
      <c r="H15" s="241"/>
      <c r="I15" s="241"/>
      <c r="J15" s="242"/>
      <c r="K15" s="3"/>
      <c r="L15" s="3"/>
      <c r="M15" s="3"/>
      <c r="N15" s="3"/>
      <c r="O15" s="3"/>
      <c r="P15" s="3"/>
    </row>
    <row r="16" spans="1:16" ht="16.5" thickTop="1" thickBot="1">
      <c r="A16" s="3"/>
      <c r="B16" s="315"/>
      <c r="C16" s="240">
        <v>64</v>
      </c>
      <c r="D16" s="3"/>
      <c r="E16" s="3"/>
      <c r="F16" s="3"/>
      <c r="G16" s="241"/>
      <c r="H16" s="241"/>
      <c r="I16" s="241"/>
      <c r="J16" s="242"/>
      <c r="K16" s="3"/>
      <c r="L16" s="3"/>
      <c r="M16" s="3"/>
      <c r="N16" s="3"/>
      <c r="O16" s="3"/>
      <c r="P16" s="3"/>
    </row>
    <row r="17" spans="1:16" ht="16.5" thickTop="1" thickBot="1">
      <c r="A17" s="3"/>
      <c r="B17" s="109" t="s">
        <v>237</v>
      </c>
      <c r="C17" s="240">
        <v>25</v>
      </c>
      <c r="D17" s="3"/>
      <c r="E17" s="3"/>
      <c r="F17" s="3"/>
      <c r="G17" s="241"/>
      <c r="H17" s="241"/>
      <c r="I17" s="241"/>
      <c r="J17" s="242"/>
      <c r="K17" s="3"/>
      <c r="L17" s="3"/>
      <c r="M17" s="3"/>
      <c r="N17" s="3"/>
      <c r="O17" s="3"/>
      <c r="P17" s="3"/>
    </row>
    <row r="18" spans="1:16" ht="16.5" thickTop="1" thickBot="1">
      <c r="A18" s="3"/>
      <c r="B18" s="109" t="s">
        <v>241</v>
      </c>
      <c r="C18" s="112">
        <f>C16*C17</f>
        <v>1600</v>
      </c>
      <c r="D18" s="3"/>
      <c r="E18" s="3"/>
      <c r="F18" s="3"/>
      <c r="G18" s="241"/>
      <c r="H18" s="241"/>
      <c r="I18" s="241"/>
      <c r="J18" s="242"/>
      <c r="K18" s="3"/>
      <c r="L18" s="3"/>
      <c r="M18" s="3"/>
      <c r="N18" s="3"/>
      <c r="O18" s="3"/>
      <c r="P18" s="3"/>
    </row>
    <row r="19" spans="1:16" ht="16.5" thickTop="1" thickBot="1">
      <c r="A19" s="3"/>
      <c r="B19" s="109" t="s">
        <v>242</v>
      </c>
      <c r="C19" s="113">
        <f>C14*C18</f>
        <v>32000</v>
      </c>
      <c r="D19" s="3"/>
      <c r="E19" s="3"/>
      <c r="F19" s="3"/>
      <c r="G19" s="241"/>
      <c r="H19" s="241"/>
      <c r="I19" s="241"/>
      <c r="J19" s="242"/>
      <c r="K19" s="3"/>
      <c r="L19" s="3"/>
      <c r="M19" s="3"/>
      <c r="N19" s="3"/>
      <c r="O19" s="3"/>
      <c r="P19" s="3"/>
    </row>
    <row r="20" spans="1:16" ht="16.5" thickTop="1" thickBot="1">
      <c r="A20" s="3"/>
      <c r="B20" s="3"/>
      <c r="C20" s="3"/>
      <c r="D20" s="3"/>
      <c r="E20" s="3"/>
      <c r="F20" s="3"/>
      <c r="G20" s="241"/>
      <c r="H20" s="241"/>
      <c r="I20" s="241"/>
      <c r="J20" s="242"/>
      <c r="K20" s="3"/>
      <c r="L20" s="3"/>
      <c r="M20" s="3"/>
      <c r="N20" s="3"/>
      <c r="O20" s="3"/>
      <c r="P20" s="3"/>
    </row>
    <row r="21" spans="1:16" ht="24.75" thickTop="1" thickBot="1">
      <c r="A21" s="3"/>
      <c r="B21" s="316" t="s">
        <v>243</v>
      </c>
      <c r="C21" s="316"/>
      <c r="D21" s="3"/>
      <c r="E21" s="3"/>
      <c r="F21" s="3"/>
      <c r="K21" s="3"/>
      <c r="L21" s="3"/>
      <c r="M21" s="3"/>
      <c r="N21" s="3"/>
      <c r="O21" s="3"/>
      <c r="P21" s="3"/>
    </row>
    <row r="22" spans="1:16" ht="16.5" thickTop="1" thickBot="1">
      <c r="A22" s="3"/>
      <c r="B22" s="3"/>
      <c r="C22" s="3"/>
      <c r="D22" s="3"/>
      <c r="E22" s="3"/>
      <c r="F22" s="3"/>
      <c r="G22" s="100" t="s">
        <v>231</v>
      </c>
      <c r="H22" s="309" t="s">
        <v>226</v>
      </c>
      <c r="I22" s="310"/>
      <c r="J22" s="103" t="s">
        <v>154</v>
      </c>
      <c r="K22" s="3"/>
      <c r="L22" s="3"/>
      <c r="M22" s="3"/>
      <c r="N22" s="3"/>
      <c r="O22" s="3"/>
      <c r="P22" s="3"/>
    </row>
    <row r="23" spans="1:16" ht="16.5" thickTop="1" thickBot="1">
      <c r="A23" s="3"/>
      <c r="B23" s="109" t="s">
        <v>248</v>
      </c>
      <c r="C23" s="110" t="s">
        <v>281</v>
      </c>
      <c r="D23" s="3"/>
      <c r="E23" s="3"/>
      <c r="F23" s="3"/>
      <c r="G23" s="244">
        <v>3000</v>
      </c>
      <c r="H23" s="311" t="s">
        <v>165</v>
      </c>
      <c r="I23" s="312"/>
      <c r="J23" s="243">
        <f>SUM(J10:J20)</f>
        <v>70400</v>
      </c>
      <c r="K23" s="3"/>
      <c r="L23" s="3"/>
      <c r="M23" s="3"/>
      <c r="N23" s="3"/>
      <c r="O23" s="3"/>
      <c r="P23" s="3"/>
    </row>
    <row r="24" spans="1:16" ht="16.5" thickTop="1" thickBot="1">
      <c r="A24" s="3"/>
      <c r="B24" s="109" t="s">
        <v>249</v>
      </c>
      <c r="C24" s="111" t="s">
        <v>282</v>
      </c>
      <c r="D24" s="3"/>
      <c r="E24" s="3"/>
      <c r="F24" s="3"/>
      <c r="G24" s="311" t="s">
        <v>288</v>
      </c>
      <c r="H24" s="313"/>
      <c r="I24" s="312"/>
      <c r="J24" s="243">
        <f>SUM(J23)</f>
        <v>70400</v>
      </c>
      <c r="K24" s="3"/>
      <c r="L24" s="3"/>
      <c r="M24" s="3"/>
      <c r="N24" s="3"/>
      <c r="O24" s="3"/>
      <c r="P24" s="3"/>
    </row>
    <row r="25" spans="1:16" ht="16.5" thickTop="1" thickBot="1">
      <c r="A25" s="3"/>
      <c r="B25" s="109" t="s">
        <v>2</v>
      </c>
      <c r="C25" s="111" t="s">
        <v>114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16.5" thickTop="1" thickBot="1">
      <c r="A26" s="3"/>
      <c r="B26" s="109" t="s">
        <v>38</v>
      </c>
      <c r="C26" s="240">
        <v>200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6.5" thickTop="1" thickBot="1">
      <c r="A27" s="3"/>
      <c r="B27" s="315" t="s">
        <v>250</v>
      </c>
      <c r="C27" s="111" t="s">
        <v>283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6.5" thickTop="1" thickBot="1">
      <c r="A28" s="3"/>
      <c r="B28" s="315"/>
      <c r="C28" s="240">
        <v>1.28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6.5" thickTop="1" thickBot="1">
      <c r="A29" s="3"/>
      <c r="B29" s="109" t="s">
        <v>237</v>
      </c>
      <c r="C29" s="240">
        <v>25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6.5" thickTop="1" thickBot="1">
      <c r="A30" s="3"/>
      <c r="B30" s="109" t="s">
        <v>241</v>
      </c>
      <c r="C30" s="112">
        <f>C28*C29</f>
        <v>32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16.5" thickTop="1" thickBot="1">
      <c r="A31" s="3"/>
      <c r="B31" s="109" t="s">
        <v>242</v>
      </c>
      <c r="C31" s="113">
        <f>C26*C30</f>
        <v>6400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16.5" thickTop="1" thickBo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22.5" thickTop="1" thickBot="1">
      <c r="A33" s="3"/>
      <c r="B33" s="314" t="s">
        <v>244</v>
      </c>
      <c r="C33" s="31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6.5" thickTop="1" thickBo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6.5" thickTop="1" thickBot="1">
      <c r="A35" s="3"/>
      <c r="B35" s="109" t="s">
        <v>248</v>
      </c>
      <c r="C35" s="110" t="s">
        <v>281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6.5" thickTop="1" thickBot="1">
      <c r="A36" s="3"/>
      <c r="B36" s="109" t="s">
        <v>249</v>
      </c>
      <c r="C36" s="111" t="s">
        <v>284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6.5" thickTop="1" thickBot="1">
      <c r="A37" s="3"/>
      <c r="B37" s="109" t="s">
        <v>2</v>
      </c>
      <c r="C37" s="111" t="s">
        <v>240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6.5" thickTop="1" thickBot="1">
      <c r="A38" s="3"/>
      <c r="B38" s="109" t="s">
        <v>38</v>
      </c>
      <c r="C38" s="240">
        <v>20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6.5" thickTop="1" thickBot="1">
      <c r="A39" s="3"/>
      <c r="B39" s="315" t="s">
        <v>250</v>
      </c>
      <c r="C39" s="111" t="s">
        <v>233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6.5" thickTop="1" thickBot="1">
      <c r="A40" s="3"/>
      <c r="B40" s="315"/>
      <c r="C40" s="240">
        <v>64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6.5" thickTop="1" thickBot="1">
      <c r="A41" s="3"/>
      <c r="B41" s="109" t="s">
        <v>237</v>
      </c>
      <c r="C41" s="240">
        <v>25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6.5" thickTop="1" thickBot="1">
      <c r="A42" s="3"/>
      <c r="B42" s="109" t="s">
        <v>241</v>
      </c>
      <c r="C42" s="112">
        <f>C40*C41</f>
        <v>1600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16.5" thickTop="1" thickBot="1">
      <c r="A43" s="3"/>
      <c r="B43" s="109" t="s">
        <v>242</v>
      </c>
      <c r="C43" s="113">
        <f>C38*C42</f>
        <v>32000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6.5" thickTop="1" thickBo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22.5" thickTop="1" thickBot="1">
      <c r="A45" s="3"/>
      <c r="B45" s="314" t="s">
        <v>245</v>
      </c>
      <c r="C45" s="31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6.5" thickTop="1" thickBo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6.5" thickTop="1" thickBot="1">
      <c r="A47" s="3"/>
      <c r="B47" s="109" t="s">
        <v>248</v>
      </c>
      <c r="C47" s="110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6.5" thickTop="1" thickBot="1">
      <c r="A48" s="3"/>
      <c r="B48" s="109" t="s">
        <v>249</v>
      </c>
      <c r="C48" s="11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6.5" thickTop="1" thickBot="1">
      <c r="A49" s="3"/>
      <c r="B49" s="109" t="s">
        <v>2</v>
      </c>
      <c r="C49" s="11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6.5" thickTop="1" thickBot="1">
      <c r="A50" s="3"/>
      <c r="B50" s="109" t="s">
        <v>38</v>
      </c>
      <c r="C50" s="240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6.5" thickTop="1" thickBot="1">
      <c r="A51" s="3"/>
      <c r="B51" s="315" t="s">
        <v>250</v>
      </c>
      <c r="C51" s="11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16.5" thickTop="1" thickBot="1">
      <c r="A52" s="3"/>
      <c r="B52" s="315"/>
      <c r="C52" s="240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6.5" thickTop="1" thickBot="1">
      <c r="A53" s="3"/>
      <c r="B53" s="109" t="s">
        <v>237</v>
      </c>
      <c r="C53" s="240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6.5" thickTop="1" thickBot="1">
      <c r="A54" s="3"/>
      <c r="B54" s="109" t="s">
        <v>241</v>
      </c>
      <c r="C54" s="11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6.5" thickTop="1" thickBot="1">
      <c r="A55" s="3"/>
      <c r="B55" s="109" t="s">
        <v>242</v>
      </c>
      <c r="C55" s="113">
        <f>C50*C54</f>
        <v>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16.5" thickTop="1" thickBo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22.5" thickTop="1" thickBot="1">
      <c r="A57" s="3"/>
      <c r="B57" s="314" t="s">
        <v>246</v>
      </c>
      <c r="C57" s="31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6.5" thickTop="1" thickBo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16.5" thickTop="1" thickBot="1">
      <c r="A59" s="3"/>
      <c r="B59" s="109" t="s">
        <v>248</v>
      </c>
      <c r="C59" s="110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6.5" thickTop="1" thickBot="1">
      <c r="A60" s="3"/>
      <c r="B60" s="109" t="s">
        <v>249</v>
      </c>
      <c r="C60" s="111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6.5" thickTop="1" thickBot="1">
      <c r="A61" s="3"/>
      <c r="B61" s="109" t="s">
        <v>2</v>
      </c>
      <c r="C61" s="11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16.5" thickTop="1" thickBot="1">
      <c r="A62" s="3"/>
      <c r="B62" s="109" t="s">
        <v>38</v>
      </c>
      <c r="C62" s="240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6.5" thickTop="1" thickBot="1">
      <c r="A63" s="3"/>
      <c r="B63" s="315" t="s">
        <v>250</v>
      </c>
      <c r="C63" s="11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6.5" thickTop="1" thickBot="1">
      <c r="A64" s="3"/>
      <c r="B64" s="315"/>
      <c r="C64" s="240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6.5" thickTop="1" thickBot="1">
      <c r="A65" s="3"/>
      <c r="B65" s="109" t="s">
        <v>237</v>
      </c>
      <c r="C65" s="240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6.5" thickTop="1" thickBot="1">
      <c r="A66" s="3"/>
      <c r="B66" s="109" t="s">
        <v>241</v>
      </c>
      <c r="C66" s="11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6.5" thickTop="1" thickBot="1">
      <c r="A67" s="3"/>
      <c r="B67" s="109" t="s">
        <v>242</v>
      </c>
      <c r="C67" s="113">
        <f>C62*C66</f>
        <v>0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5.75" thickTop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5">
      <c r="A108" s="3" t="s">
        <v>145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15">
      <c r="A109" s="319" t="s">
        <v>155</v>
      </c>
      <c r="B109" s="115" t="s">
        <v>149</v>
      </c>
      <c r="C109" s="116"/>
      <c r="D109" s="116"/>
      <c r="E109" s="116"/>
      <c r="F109" s="116"/>
      <c r="G109" s="116"/>
      <c r="H109" s="117"/>
      <c r="I109" s="317" t="s">
        <v>134</v>
      </c>
      <c r="J109" s="317" t="s">
        <v>138</v>
      </c>
      <c r="K109" s="118" t="s">
        <v>147</v>
      </c>
      <c r="L109" s="119"/>
      <c r="M109" s="119"/>
      <c r="N109" s="119"/>
      <c r="O109" s="119"/>
      <c r="P109" s="120"/>
    </row>
    <row r="110" spans="1:16" ht="45">
      <c r="A110" s="320"/>
      <c r="B110" s="121" t="s">
        <v>1</v>
      </c>
      <c r="C110" s="121" t="s">
        <v>2</v>
      </c>
      <c r="D110" s="122" t="s">
        <v>152</v>
      </c>
      <c r="E110" s="121" t="s">
        <v>156</v>
      </c>
      <c r="F110" s="121" t="s">
        <v>146</v>
      </c>
      <c r="G110" s="122" t="s">
        <v>157</v>
      </c>
      <c r="H110" s="122" t="s">
        <v>158</v>
      </c>
      <c r="I110" s="318"/>
      <c r="J110" s="318"/>
      <c r="K110" s="123" t="s">
        <v>137</v>
      </c>
      <c r="L110" s="124" t="s">
        <v>135</v>
      </c>
      <c r="M110" s="123" t="s">
        <v>137</v>
      </c>
      <c r="N110" s="124" t="s">
        <v>148</v>
      </c>
      <c r="O110" s="123" t="s">
        <v>137</v>
      </c>
      <c r="P110" s="124" t="s">
        <v>159</v>
      </c>
    </row>
    <row r="111" spans="1:16" ht="15">
      <c r="A111" s="4">
        <v>16</v>
      </c>
      <c r="B111" s="4" t="s">
        <v>224</v>
      </c>
      <c r="C111" s="4" t="s">
        <v>115</v>
      </c>
      <c r="D111" s="4">
        <v>20</v>
      </c>
      <c r="E111" s="4">
        <f>1600/25</f>
        <v>64</v>
      </c>
      <c r="F111" s="4">
        <v>25</v>
      </c>
      <c r="G111" s="4">
        <f>E111*F111</f>
        <v>1600</v>
      </c>
      <c r="H111" s="4">
        <v>120</v>
      </c>
      <c r="I111" s="4" t="s">
        <v>222</v>
      </c>
      <c r="J111" s="4">
        <f>G111*D111</f>
        <v>32000</v>
      </c>
      <c r="K111" s="4">
        <v>0</v>
      </c>
      <c r="L111" s="125">
        <f>K111*$J111/100</f>
        <v>0</v>
      </c>
      <c r="M111" s="4">
        <v>50</v>
      </c>
      <c r="N111" s="125">
        <f>M111*$J111/100</f>
        <v>16000</v>
      </c>
      <c r="O111" s="4">
        <v>50</v>
      </c>
      <c r="P111" s="125">
        <f>O111*$J111/100</f>
        <v>16000</v>
      </c>
    </row>
    <row r="112" spans="1:16" ht="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125"/>
      <c r="M112" s="4"/>
      <c r="N112" s="125"/>
      <c r="O112" s="4"/>
      <c r="P112" s="125"/>
    </row>
    <row r="113" spans="1:16" ht="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1:16" ht="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1:16" ht="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1:16" ht="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1:16" ht="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1:16" ht="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5">
      <c r="A122" s="3"/>
      <c r="B122" s="4" t="str">
        <f>B111</f>
        <v>ACARITOP</v>
      </c>
      <c r="C122" s="5">
        <f>J111</f>
        <v>32000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15">
      <c r="A123" s="3"/>
      <c r="B123" s="126" t="s">
        <v>93</v>
      </c>
      <c r="C123" s="127">
        <f>SUM(C122:C122)</f>
        <v>32000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</sheetData>
  <mergeCells count="18">
    <mergeCell ref="B63:B64"/>
    <mergeCell ref="I109:I110"/>
    <mergeCell ref="J109:J110"/>
    <mergeCell ref="A109:A110"/>
    <mergeCell ref="B27:B28"/>
    <mergeCell ref="B33:C33"/>
    <mergeCell ref="B39:B40"/>
    <mergeCell ref="B45:C45"/>
    <mergeCell ref="B51:B52"/>
    <mergeCell ref="B57:C57"/>
    <mergeCell ref="H22:I22"/>
    <mergeCell ref="H23:I23"/>
    <mergeCell ref="G24:I24"/>
    <mergeCell ref="A5:M5"/>
    <mergeCell ref="A7:M7"/>
    <mergeCell ref="B9:C9"/>
    <mergeCell ref="B15:B16"/>
    <mergeCell ref="B21:C2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T82"/>
  <sheetViews>
    <sheetView showGridLines="0" topLeftCell="A27" zoomScale="80" zoomScaleNormal="80" workbookViewId="0">
      <selection activeCell="E44" sqref="E44"/>
    </sheetView>
  </sheetViews>
  <sheetFormatPr baseColWidth="10" defaultRowHeight="15"/>
  <cols>
    <col min="1" max="1" width="9.42578125" style="3" customWidth="1"/>
    <col min="2" max="2" width="33.7109375" style="3" customWidth="1"/>
    <col min="3" max="3" width="12.42578125" style="3" customWidth="1"/>
    <col min="4" max="4" width="12.85546875" style="3" customWidth="1"/>
    <col min="5" max="5" width="12.140625" style="3" customWidth="1"/>
    <col min="6" max="6" width="12.7109375" style="3" bestFit="1" customWidth="1"/>
    <col min="7" max="7" width="6.28515625" style="3" customWidth="1"/>
    <col min="8" max="8" width="10.140625" style="3" customWidth="1"/>
    <col min="9" max="9" width="33.7109375" style="3" customWidth="1"/>
    <col min="10" max="10" width="12.42578125" style="3" customWidth="1"/>
    <col min="11" max="11" width="12.85546875" style="3" customWidth="1"/>
    <col min="12" max="12" width="11.85546875" style="3" customWidth="1"/>
    <col min="13" max="13" width="11.42578125" style="3"/>
    <col min="14" max="14" width="5.28515625" style="3" customWidth="1"/>
    <col min="15" max="15" width="11.28515625" style="3" customWidth="1"/>
    <col min="16" max="16" width="33.7109375" style="3" customWidth="1"/>
    <col min="17" max="17" width="12.28515625" style="3" customWidth="1"/>
    <col min="18" max="18" width="12.42578125" style="3" customWidth="1"/>
    <col min="19" max="19" width="13.5703125" style="3" customWidth="1"/>
    <col min="20" max="16384" width="11.42578125" style="3"/>
  </cols>
  <sheetData>
    <row r="1" spans="1:20" ht="39.75" customHeight="1"/>
    <row r="2" spans="1:20" ht="39.75" customHeight="1"/>
    <row r="3" spans="1:20" ht="39.75" customHeight="1"/>
    <row r="4" spans="1:20" ht="39.75" customHeight="1" thickBot="1"/>
    <row r="5" spans="1:20" ht="32.25" thickTop="1" thickBot="1">
      <c r="A5" s="303" t="s">
        <v>229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5"/>
    </row>
    <row r="6" spans="1:20" ht="16.5" thickTop="1" thickBot="1"/>
    <row r="7" spans="1:20" ht="30" thickTop="1" thickBot="1">
      <c r="A7" s="306" t="s">
        <v>391</v>
      </c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8"/>
    </row>
    <row r="8" spans="1:20" ht="18" customHeight="1" thickTop="1" thickBot="1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1:20" s="6" customFormat="1" ht="29.25" customHeight="1" thickTop="1" thickBot="1">
      <c r="A9" s="332" t="s">
        <v>393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4"/>
    </row>
    <row r="10" spans="1:20" ht="16.5" thickTop="1" thickBot="1"/>
    <row r="11" spans="1:20" ht="21.75" customHeight="1" thickTop="1" thickBot="1">
      <c r="A11" s="326" t="s">
        <v>160</v>
      </c>
      <c r="B11" s="327"/>
      <c r="C11" s="327"/>
      <c r="D11" s="327"/>
      <c r="E11" s="327"/>
      <c r="F11" s="328"/>
      <c r="H11" s="323" t="s">
        <v>165</v>
      </c>
      <c r="I11" s="324"/>
      <c r="J11" s="324"/>
      <c r="K11" s="324"/>
      <c r="L11" s="324"/>
      <c r="M11" s="325"/>
      <c r="O11" s="329" t="s">
        <v>197</v>
      </c>
      <c r="P11" s="330"/>
      <c r="Q11" s="330"/>
      <c r="R11" s="330"/>
      <c r="S11" s="330"/>
      <c r="T11" s="331"/>
    </row>
    <row r="12" spans="1:20" ht="16.5" thickTop="1" thickBot="1">
      <c r="A12" s="129"/>
      <c r="B12" s="129"/>
      <c r="C12" s="129"/>
      <c r="D12" s="129"/>
      <c r="E12" s="129"/>
      <c r="F12" s="129"/>
      <c r="H12" s="130"/>
      <c r="I12" s="130"/>
      <c r="J12" s="130"/>
      <c r="K12" s="130"/>
      <c r="L12" s="130"/>
      <c r="M12" s="130"/>
    </row>
    <row r="13" spans="1:20" ht="45" customHeight="1" thickTop="1" thickBot="1">
      <c r="A13" s="29" t="s">
        <v>202</v>
      </c>
      <c r="B13" s="29" t="s">
        <v>1</v>
      </c>
      <c r="C13" s="7" t="s">
        <v>2</v>
      </c>
      <c r="D13" s="7" t="s">
        <v>3</v>
      </c>
      <c r="E13" s="7" t="s">
        <v>200</v>
      </c>
      <c r="F13" s="7" t="s">
        <v>201</v>
      </c>
      <c r="H13" s="29" t="s">
        <v>202</v>
      </c>
      <c r="I13" s="29" t="s">
        <v>1</v>
      </c>
      <c r="J13" s="7" t="s">
        <v>2</v>
      </c>
      <c r="K13" s="7" t="s">
        <v>3</v>
      </c>
      <c r="L13" s="7" t="s">
        <v>200</v>
      </c>
      <c r="M13" s="7" t="s">
        <v>201</v>
      </c>
      <c r="O13" s="29" t="s">
        <v>202</v>
      </c>
      <c r="P13" s="29" t="s">
        <v>1</v>
      </c>
      <c r="Q13" s="7" t="s">
        <v>2</v>
      </c>
      <c r="R13" s="7" t="s">
        <v>3</v>
      </c>
      <c r="S13" s="7" t="s">
        <v>200</v>
      </c>
      <c r="T13" s="7" t="s">
        <v>201</v>
      </c>
    </row>
    <row r="14" spans="1:20" ht="36" customHeight="1" thickTop="1" thickBot="1">
      <c r="A14" s="13">
        <v>1</v>
      </c>
      <c r="B14" s="14" t="s">
        <v>198</v>
      </c>
      <c r="C14" s="13" t="s">
        <v>40</v>
      </c>
      <c r="D14" s="16">
        <v>2</v>
      </c>
      <c r="E14" s="17">
        <v>7000</v>
      </c>
      <c r="F14" s="18">
        <f t="shared" ref="F14:F29" si="0">D14*E14</f>
        <v>14000</v>
      </c>
      <c r="H14" s="13">
        <v>1</v>
      </c>
      <c r="I14" s="15" t="s">
        <v>187</v>
      </c>
      <c r="J14" s="131" t="s">
        <v>39</v>
      </c>
      <c r="K14" s="16">
        <v>20</v>
      </c>
      <c r="L14" s="132">
        <v>4</v>
      </c>
      <c r="M14" s="18">
        <f t="shared" ref="M14:M29" si="1">K14*L14</f>
        <v>80</v>
      </c>
      <c r="O14" s="13">
        <v>1</v>
      </c>
      <c r="P14" s="15" t="s">
        <v>189</v>
      </c>
      <c r="Q14" s="131" t="s">
        <v>39</v>
      </c>
      <c r="R14" s="16">
        <v>1</v>
      </c>
      <c r="S14" s="133">
        <v>1500</v>
      </c>
      <c r="T14" s="18">
        <f t="shared" ref="T14:T29" si="2">R14*S14</f>
        <v>1500</v>
      </c>
    </row>
    <row r="15" spans="1:20" ht="36" customHeight="1" thickTop="1" thickBot="1">
      <c r="A15" s="13">
        <v>2</v>
      </c>
      <c r="B15" s="14" t="s">
        <v>199</v>
      </c>
      <c r="C15" s="13" t="s">
        <v>40</v>
      </c>
      <c r="D15" s="16">
        <v>2</v>
      </c>
      <c r="E15" s="17">
        <v>7000</v>
      </c>
      <c r="F15" s="18">
        <f t="shared" si="0"/>
        <v>14000</v>
      </c>
      <c r="H15" s="13">
        <v>2</v>
      </c>
      <c r="I15" s="15" t="s">
        <v>186</v>
      </c>
      <c r="J15" s="131" t="s">
        <v>39</v>
      </c>
      <c r="K15" s="16">
        <v>20</v>
      </c>
      <c r="L15" s="132">
        <v>5</v>
      </c>
      <c r="M15" s="18">
        <f t="shared" si="1"/>
        <v>100</v>
      </c>
      <c r="O15" s="13">
        <v>2</v>
      </c>
      <c r="P15" s="15" t="s">
        <v>185</v>
      </c>
      <c r="Q15" s="131" t="s">
        <v>173</v>
      </c>
      <c r="R15" s="16">
        <v>1</v>
      </c>
      <c r="S15" s="133">
        <v>8000</v>
      </c>
      <c r="T15" s="18">
        <f t="shared" si="2"/>
        <v>8000</v>
      </c>
    </row>
    <row r="16" spans="1:20" ht="36" customHeight="1" thickTop="1" thickBot="1">
      <c r="A16" s="13">
        <v>3</v>
      </c>
      <c r="B16" s="14" t="s">
        <v>203</v>
      </c>
      <c r="C16" s="13" t="s">
        <v>40</v>
      </c>
      <c r="D16" s="16">
        <v>20</v>
      </c>
      <c r="E16" s="17">
        <v>100</v>
      </c>
      <c r="F16" s="18">
        <f t="shared" si="0"/>
        <v>2000</v>
      </c>
      <c r="H16" s="13">
        <v>3</v>
      </c>
      <c r="I16" s="15" t="s">
        <v>188</v>
      </c>
      <c r="J16" s="131" t="s">
        <v>39</v>
      </c>
      <c r="K16" s="16">
        <v>20</v>
      </c>
      <c r="L16" s="132">
        <v>40</v>
      </c>
      <c r="M16" s="18">
        <f t="shared" si="1"/>
        <v>800</v>
      </c>
      <c r="O16" s="13">
        <v>3</v>
      </c>
      <c r="P16" s="15" t="s">
        <v>190</v>
      </c>
      <c r="Q16" s="131" t="s">
        <v>39</v>
      </c>
      <c r="R16" s="16">
        <v>1</v>
      </c>
      <c r="S16" s="133">
        <v>5000</v>
      </c>
      <c r="T16" s="18">
        <f t="shared" si="2"/>
        <v>5000</v>
      </c>
    </row>
    <row r="17" spans="1:20" ht="36" customHeight="1" thickTop="1" thickBot="1">
      <c r="A17" s="13">
        <v>4</v>
      </c>
      <c r="B17" s="14" t="s">
        <v>167</v>
      </c>
      <c r="C17" s="131" t="s">
        <v>192</v>
      </c>
      <c r="D17" s="16">
        <v>5</v>
      </c>
      <c r="E17" s="134">
        <v>1000</v>
      </c>
      <c r="F17" s="18">
        <f t="shared" si="0"/>
        <v>5000</v>
      </c>
      <c r="H17" s="13">
        <v>4</v>
      </c>
      <c r="I17" s="15" t="s">
        <v>174</v>
      </c>
      <c r="J17" s="131" t="s">
        <v>40</v>
      </c>
      <c r="K17" s="16">
        <v>1</v>
      </c>
      <c r="L17" s="132">
        <v>3000</v>
      </c>
      <c r="M17" s="18">
        <f t="shared" si="1"/>
        <v>3000</v>
      </c>
      <c r="O17" s="13">
        <v>4</v>
      </c>
      <c r="P17" s="21"/>
      <c r="Q17" s="21"/>
      <c r="R17" s="21"/>
      <c r="S17" s="21"/>
      <c r="T17" s="18">
        <f t="shared" si="2"/>
        <v>0</v>
      </c>
    </row>
    <row r="18" spans="1:20" ht="36" customHeight="1" thickTop="1" thickBot="1">
      <c r="A18" s="13">
        <v>5</v>
      </c>
      <c r="B18" s="21"/>
      <c r="C18" s="21"/>
      <c r="D18" s="21"/>
      <c r="E18" s="21"/>
      <c r="F18" s="18">
        <f t="shared" si="0"/>
        <v>0</v>
      </c>
      <c r="H18" s="13">
        <v>5</v>
      </c>
      <c r="I18" s="15" t="s">
        <v>191</v>
      </c>
      <c r="J18" s="13" t="s">
        <v>40</v>
      </c>
      <c r="K18" s="16">
        <v>1</v>
      </c>
      <c r="L18" s="19">
        <v>2000</v>
      </c>
      <c r="M18" s="18">
        <f t="shared" si="1"/>
        <v>2000</v>
      </c>
      <c r="O18" s="13">
        <v>5</v>
      </c>
      <c r="P18" s="21"/>
      <c r="Q18" s="21"/>
      <c r="R18" s="21"/>
      <c r="S18" s="21"/>
      <c r="T18" s="18">
        <f t="shared" si="2"/>
        <v>0</v>
      </c>
    </row>
    <row r="19" spans="1:20" ht="36" customHeight="1" thickTop="1" thickBot="1">
      <c r="A19" s="13">
        <v>6</v>
      </c>
      <c r="B19" s="21"/>
      <c r="C19" s="21"/>
      <c r="D19" s="21"/>
      <c r="E19" s="21"/>
      <c r="F19" s="18">
        <f t="shared" si="0"/>
        <v>0</v>
      </c>
      <c r="H19" s="13">
        <v>6</v>
      </c>
      <c r="I19" s="15"/>
      <c r="J19" s="13"/>
      <c r="K19" s="16"/>
      <c r="L19" s="21"/>
      <c r="M19" s="18">
        <f t="shared" si="1"/>
        <v>0</v>
      </c>
      <c r="O19" s="13">
        <v>6</v>
      </c>
      <c r="P19" s="21"/>
      <c r="Q19" s="21"/>
      <c r="R19" s="21"/>
      <c r="S19" s="21"/>
      <c r="T19" s="18">
        <f t="shared" si="2"/>
        <v>0</v>
      </c>
    </row>
    <row r="20" spans="1:20" ht="36" customHeight="1" thickTop="1" thickBot="1">
      <c r="A20" s="13">
        <v>7</v>
      </c>
      <c r="B20" s="21"/>
      <c r="C20" s="21"/>
      <c r="D20" s="21"/>
      <c r="E20" s="21"/>
      <c r="F20" s="18">
        <f t="shared" si="0"/>
        <v>0</v>
      </c>
      <c r="H20" s="13">
        <v>7</v>
      </c>
      <c r="I20" s="15"/>
      <c r="J20" s="13"/>
      <c r="K20" s="16"/>
      <c r="L20" s="19"/>
      <c r="M20" s="18">
        <f t="shared" si="1"/>
        <v>0</v>
      </c>
      <c r="O20" s="13">
        <v>7</v>
      </c>
      <c r="P20" s="21"/>
      <c r="Q20" s="21"/>
      <c r="R20" s="21"/>
      <c r="S20" s="21"/>
      <c r="T20" s="18">
        <f t="shared" si="2"/>
        <v>0</v>
      </c>
    </row>
    <row r="21" spans="1:20" ht="36" customHeight="1" thickTop="1" thickBot="1">
      <c r="A21" s="13">
        <v>8</v>
      </c>
      <c r="B21" s="21"/>
      <c r="C21" s="21"/>
      <c r="D21" s="21"/>
      <c r="E21" s="21"/>
      <c r="F21" s="18">
        <f t="shared" si="0"/>
        <v>0</v>
      </c>
      <c r="H21" s="13">
        <v>8</v>
      </c>
      <c r="I21" s="15"/>
      <c r="J21" s="13"/>
      <c r="K21" s="16"/>
      <c r="L21" s="19"/>
      <c r="M21" s="18">
        <f t="shared" si="1"/>
        <v>0</v>
      </c>
      <c r="O21" s="13">
        <v>8</v>
      </c>
      <c r="P21" s="21"/>
      <c r="Q21" s="21"/>
      <c r="R21" s="21"/>
      <c r="S21" s="21"/>
      <c r="T21" s="18">
        <f t="shared" si="2"/>
        <v>0</v>
      </c>
    </row>
    <row r="22" spans="1:20" ht="36" customHeight="1" thickTop="1" thickBot="1">
      <c r="A22" s="13">
        <v>9</v>
      </c>
      <c r="B22" s="21"/>
      <c r="C22" s="21"/>
      <c r="D22" s="21"/>
      <c r="E22" s="21"/>
      <c r="F22" s="18">
        <f t="shared" si="0"/>
        <v>0</v>
      </c>
      <c r="H22" s="13">
        <v>9</v>
      </c>
      <c r="I22" s="15"/>
      <c r="J22" s="13"/>
      <c r="K22" s="16"/>
      <c r="L22" s="19"/>
      <c r="M22" s="18">
        <f t="shared" si="1"/>
        <v>0</v>
      </c>
      <c r="O22" s="13">
        <v>9</v>
      </c>
      <c r="P22" s="21"/>
      <c r="Q22" s="21"/>
      <c r="R22" s="21"/>
      <c r="S22" s="21"/>
      <c r="T22" s="18">
        <f t="shared" si="2"/>
        <v>0</v>
      </c>
    </row>
    <row r="23" spans="1:20" ht="36" customHeight="1" thickTop="1" thickBot="1">
      <c r="A23" s="13">
        <v>10</v>
      </c>
      <c r="B23" s="21"/>
      <c r="C23" s="21"/>
      <c r="D23" s="21"/>
      <c r="E23" s="21"/>
      <c r="F23" s="18">
        <f t="shared" si="0"/>
        <v>0</v>
      </c>
      <c r="H23" s="13">
        <v>10</v>
      </c>
      <c r="I23" s="15"/>
      <c r="J23" s="13"/>
      <c r="K23" s="16"/>
      <c r="L23" s="19"/>
      <c r="M23" s="18">
        <f t="shared" si="1"/>
        <v>0</v>
      </c>
      <c r="O23" s="13">
        <v>10</v>
      </c>
      <c r="P23" s="21"/>
      <c r="Q23" s="21"/>
      <c r="R23" s="21"/>
      <c r="S23" s="21"/>
      <c r="T23" s="18">
        <f t="shared" si="2"/>
        <v>0</v>
      </c>
    </row>
    <row r="24" spans="1:20" ht="36" customHeight="1" thickTop="1" thickBot="1">
      <c r="A24" s="13">
        <v>11</v>
      </c>
      <c r="B24" s="21"/>
      <c r="C24" s="21"/>
      <c r="D24" s="21"/>
      <c r="E24" s="21"/>
      <c r="F24" s="18">
        <f t="shared" si="0"/>
        <v>0</v>
      </c>
      <c r="H24" s="13">
        <v>11</v>
      </c>
      <c r="I24" s="15"/>
      <c r="J24" s="13"/>
      <c r="K24" s="16"/>
      <c r="L24" s="19"/>
      <c r="M24" s="18">
        <f t="shared" si="1"/>
        <v>0</v>
      </c>
      <c r="O24" s="13">
        <v>11</v>
      </c>
      <c r="P24" s="21"/>
      <c r="Q24" s="21"/>
      <c r="R24" s="21"/>
      <c r="S24" s="21"/>
      <c r="T24" s="18">
        <f t="shared" si="2"/>
        <v>0</v>
      </c>
    </row>
    <row r="25" spans="1:20" ht="36" customHeight="1" thickTop="1" thickBot="1">
      <c r="A25" s="13">
        <v>12</v>
      </c>
      <c r="B25" s="21"/>
      <c r="C25" s="21"/>
      <c r="D25" s="21"/>
      <c r="E25" s="21"/>
      <c r="F25" s="18">
        <f t="shared" si="0"/>
        <v>0</v>
      </c>
      <c r="H25" s="13">
        <v>12</v>
      </c>
      <c r="I25" s="15"/>
      <c r="J25" s="13"/>
      <c r="K25" s="16"/>
      <c r="L25" s="19"/>
      <c r="M25" s="18">
        <f t="shared" si="1"/>
        <v>0</v>
      </c>
      <c r="O25" s="13">
        <v>12</v>
      </c>
      <c r="P25" s="21"/>
      <c r="Q25" s="21"/>
      <c r="R25" s="21"/>
      <c r="S25" s="21"/>
      <c r="T25" s="18">
        <f t="shared" si="2"/>
        <v>0</v>
      </c>
    </row>
    <row r="26" spans="1:20" ht="36" customHeight="1" thickTop="1" thickBot="1">
      <c r="A26" s="13">
        <v>13</v>
      </c>
      <c r="B26" s="21"/>
      <c r="C26" s="21"/>
      <c r="D26" s="21"/>
      <c r="E26" s="21"/>
      <c r="F26" s="18">
        <f t="shared" si="0"/>
        <v>0</v>
      </c>
      <c r="H26" s="13">
        <v>13</v>
      </c>
      <c r="I26" s="15"/>
      <c r="J26" s="13"/>
      <c r="K26" s="16"/>
      <c r="L26" s="19"/>
      <c r="M26" s="18">
        <f t="shared" si="1"/>
        <v>0</v>
      </c>
      <c r="O26" s="13">
        <v>13</v>
      </c>
      <c r="P26" s="21"/>
      <c r="Q26" s="21"/>
      <c r="R26" s="21"/>
      <c r="S26" s="21"/>
      <c r="T26" s="18">
        <f t="shared" si="2"/>
        <v>0</v>
      </c>
    </row>
    <row r="27" spans="1:20" ht="36" customHeight="1" thickTop="1" thickBot="1">
      <c r="A27" s="13">
        <v>14</v>
      </c>
      <c r="B27" s="21"/>
      <c r="C27" s="21"/>
      <c r="D27" s="21"/>
      <c r="E27" s="21"/>
      <c r="F27" s="18">
        <f t="shared" si="0"/>
        <v>0</v>
      </c>
      <c r="H27" s="13">
        <v>14</v>
      </c>
      <c r="I27" s="15"/>
      <c r="J27" s="13"/>
      <c r="K27" s="16"/>
      <c r="L27" s="19"/>
      <c r="M27" s="18">
        <f t="shared" si="1"/>
        <v>0</v>
      </c>
      <c r="O27" s="13">
        <v>14</v>
      </c>
      <c r="P27" s="21"/>
      <c r="Q27" s="21"/>
      <c r="R27" s="21"/>
      <c r="S27" s="21"/>
      <c r="T27" s="18">
        <f t="shared" si="2"/>
        <v>0</v>
      </c>
    </row>
    <row r="28" spans="1:20" ht="36" customHeight="1" thickTop="1" thickBot="1">
      <c r="A28" s="13">
        <v>15</v>
      </c>
      <c r="B28" s="21"/>
      <c r="C28" s="21"/>
      <c r="D28" s="21"/>
      <c r="E28" s="21"/>
      <c r="F28" s="18">
        <f t="shared" si="0"/>
        <v>0</v>
      </c>
      <c r="H28" s="13">
        <v>15</v>
      </c>
      <c r="I28" s="15"/>
      <c r="J28" s="13"/>
      <c r="K28" s="16"/>
      <c r="L28" s="19"/>
      <c r="M28" s="18">
        <f t="shared" si="1"/>
        <v>0</v>
      </c>
      <c r="O28" s="13">
        <v>15</v>
      </c>
      <c r="P28" s="21"/>
      <c r="Q28" s="21"/>
      <c r="R28" s="21"/>
      <c r="S28" s="21"/>
      <c r="T28" s="18">
        <f t="shared" si="2"/>
        <v>0</v>
      </c>
    </row>
    <row r="29" spans="1:20" ht="36" customHeight="1" thickTop="1" thickBot="1">
      <c r="A29" s="13">
        <v>16</v>
      </c>
      <c r="B29" s="21"/>
      <c r="C29" s="21"/>
      <c r="D29" s="21"/>
      <c r="E29" s="21"/>
      <c r="F29" s="18">
        <f t="shared" si="0"/>
        <v>0</v>
      </c>
      <c r="H29" s="13">
        <v>16</v>
      </c>
      <c r="I29" s="15"/>
      <c r="J29" s="13"/>
      <c r="K29" s="16"/>
      <c r="L29" s="19"/>
      <c r="M29" s="18">
        <f t="shared" si="1"/>
        <v>0</v>
      </c>
      <c r="O29" s="13">
        <v>16</v>
      </c>
      <c r="P29" s="21"/>
      <c r="Q29" s="21"/>
      <c r="R29" s="21"/>
      <c r="S29" s="21"/>
      <c r="T29" s="18">
        <f t="shared" si="2"/>
        <v>0</v>
      </c>
    </row>
    <row r="30" spans="1:20" s="106" customFormat="1" ht="12.75" customHeight="1" thickTop="1" thickBot="1">
      <c r="H30" s="64"/>
      <c r="I30" s="88"/>
      <c r="J30" s="64"/>
      <c r="K30" s="53"/>
      <c r="L30" s="135"/>
    </row>
    <row r="31" spans="1:20" ht="26.25" customHeight="1" thickTop="1" thickBot="1">
      <c r="A31" s="321" t="s">
        <v>232</v>
      </c>
      <c r="B31" s="321"/>
      <c r="C31" s="321"/>
      <c r="D31" s="321"/>
      <c r="E31" s="321"/>
      <c r="F31" s="247">
        <f>SUM(F14:F29)</f>
        <v>35000</v>
      </c>
      <c r="H31" s="322" t="s">
        <v>253</v>
      </c>
      <c r="I31" s="322"/>
      <c r="J31" s="322"/>
      <c r="K31" s="322"/>
      <c r="L31" s="322"/>
      <c r="M31" s="247">
        <f>SUM(M14:M29)</f>
        <v>5980</v>
      </c>
      <c r="O31" s="322" t="s">
        <v>252</v>
      </c>
      <c r="P31" s="322"/>
      <c r="Q31" s="322"/>
      <c r="R31" s="322"/>
      <c r="S31" s="322"/>
      <c r="T31" s="247">
        <f>SUM(T14:T29)</f>
        <v>14500</v>
      </c>
    </row>
    <row r="32" spans="1:20" ht="14.25" customHeight="1" thickTop="1" thickBot="1">
      <c r="H32" s="129"/>
      <c r="I32" s="136"/>
      <c r="J32" s="129"/>
      <c r="K32" s="137"/>
      <c r="L32" s="138"/>
      <c r="M32" s="138"/>
    </row>
    <row r="33" spans="1:13" ht="16.5" thickTop="1" thickBot="1">
      <c r="A33" s="29" t="s">
        <v>231</v>
      </c>
      <c r="B33" s="103" t="s">
        <v>223</v>
      </c>
      <c r="C33" s="103" t="s">
        <v>154</v>
      </c>
      <c r="H33" s="129"/>
      <c r="I33" s="136"/>
      <c r="J33" s="129"/>
      <c r="K33" s="137"/>
      <c r="L33" s="138"/>
      <c r="M33" s="138"/>
    </row>
    <row r="34" spans="1:13" ht="16.5" thickTop="1" thickBot="1">
      <c r="A34" s="241">
        <v>2000</v>
      </c>
      <c r="B34" s="241" t="str">
        <f>A11</f>
        <v>Servicios no personales</v>
      </c>
      <c r="C34" s="252">
        <f>F31</f>
        <v>35000</v>
      </c>
      <c r="H34" s="129"/>
      <c r="I34" s="136"/>
      <c r="J34" s="129"/>
      <c r="K34" s="137"/>
      <c r="L34" s="138"/>
      <c r="M34" s="138"/>
    </row>
    <row r="35" spans="1:13" ht="16.5" thickTop="1" thickBot="1">
      <c r="A35" s="241">
        <v>3000</v>
      </c>
      <c r="B35" s="241" t="str">
        <f>H11</f>
        <v>Materiales y suministros</v>
      </c>
      <c r="C35" s="252">
        <f>M31</f>
        <v>5980</v>
      </c>
      <c r="H35" s="129"/>
      <c r="I35" s="136"/>
      <c r="J35" s="129"/>
      <c r="K35" s="137"/>
      <c r="L35" s="138"/>
      <c r="M35" s="138"/>
    </row>
    <row r="36" spans="1:13" ht="16.5" thickTop="1" thickBot="1">
      <c r="A36" s="253">
        <v>4000</v>
      </c>
      <c r="B36" s="241" t="str">
        <f>O11</f>
        <v>Maquinaria y Equipo</v>
      </c>
      <c r="C36" s="252">
        <f>T31</f>
        <v>14500</v>
      </c>
      <c r="H36" s="129"/>
      <c r="I36" s="136"/>
      <c r="J36" s="129"/>
      <c r="K36" s="137"/>
      <c r="L36" s="138"/>
      <c r="M36" s="138"/>
    </row>
    <row r="37" spans="1:13" ht="16.5" thickTop="1" thickBot="1">
      <c r="A37" s="292" t="s">
        <v>289</v>
      </c>
      <c r="B37" s="293"/>
      <c r="C37" s="252">
        <f>SUM(C34:C36)</f>
        <v>55480</v>
      </c>
      <c r="H37" s="129"/>
      <c r="I37" s="136"/>
      <c r="J37" s="129"/>
      <c r="K37" s="137"/>
      <c r="L37" s="138"/>
      <c r="M37" s="138"/>
    </row>
    <row r="38" spans="1:13" ht="15.75" thickTop="1">
      <c r="H38" s="129"/>
      <c r="I38" s="136"/>
      <c r="J38" s="129"/>
      <c r="K38" s="137"/>
      <c r="L38" s="138"/>
      <c r="M38" s="138"/>
    </row>
    <row r="39" spans="1:13">
      <c r="H39" s="129"/>
      <c r="I39" s="136"/>
      <c r="J39" s="129"/>
      <c r="K39" s="137"/>
      <c r="L39" s="138"/>
      <c r="M39" s="138"/>
    </row>
    <row r="40" spans="1:13">
      <c r="H40" s="129"/>
      <c r="I40" s="136"/>
      <c r="J40" s="129"/>
      <c r="K40" s="137"/>
      <c r="L40" s="138"/>
      <c r="M40" s="138"/>
    </row>
    <row r="41" spans="1:13">
      <c r="H41" s="129"/>
      <c r="I41" s="136"/>
      <c r="J41" s="129"/>
      <c r="K41" s="137"/>
      <c r="L41" s="138"/>
      <c r="M41" s="138"/>
    </row>
    <row r="42" spans="1:13">
      <c r="H42" s="129"/>
      <c r="I42" s="136"/>
      <c r="J42" s="129"/>
      <c r="K42" s="137"/>
      <c r="L42" s="138"/>
      <c r="M42" s="138"/>
    </row>
    <row r="43" spans="1:13">
      <c r="H43" s="129"/>
      <c r="I43" s="136"/>
      <c r="J43" s="129"/>
      <c r="K43" s="137"/>
      <c r="L43" s="138"/>
      <c r="M43" s="138"/>
    </row>
    <row r="44" spans="1:13">
      <c r="H44" s="129"/>
      <c r="I44" s="136"/>
      <c r="J44" s="129"/>
      <c r="K44" s="137"/>
      <c r="L44" s="138"/>
      <c r="M44" s="138"/>
    </row>
    <row r="45" spans="1:13">
      <c r="H45" s="129"/>
      <c r="I45" s="136"/>
      <c r="J45" s="129"/>
      <c r="K45" s="137"/>
      <c r="L45" s="138"/>
      <c r="M45" s="138"/>
    </row>
    <row r="46" spans="1:13">
      <c r="H46" s="129"/>
      <c r="I46" s="136"/>
      <c r="J46" s="129"/>
      <c r="K46" s="137"/>
      <c r="L46" s="138"/>
      <c r="M46" s="138"/>
    </row>
    <row r="47" spans="1:13">
      <c r="H47" s="129"/>
      <c r="I47" s="136"/>
      <c r="J47" s="129"/>
      <c r="K47" s="137"/>
      <c r="L47" s="138"/>
      <c r="M47" s="138"/>
    </row>
    <row r="48" spans="1:13">
      <c r="H48" s="129"/>
      <c r="I48" s="136"/>
      <c r="J48" s="129"/>
      <c r="K48" s="137"/>
      <c r="L48" s="138"/>
      <c r="M48" s="138"/>
    </row>
    <row r="49" spans="7:13">
      <c r="H49" s="129"/>
      <c r="I49" s="136"/>
      <c r="J49" s="129"/>
      <c r="K49" s="137"/>
      <c r="L49" s="138"/>
      <c r="M49" s="138"/>
    </row>
    <row r="50" spans="7:13">
      <c r="H50" s="129"/>
      <c r="I50" s="136"/>
      <c r="J50" s="129"/>
      <c r="K50" s="137"/>
      <c r="L50" s="138"/>
      <c r="M50" s="138"/>
    </row>
    <row r="51" spans="7:13">
      <c r="H51" s="129"/>
      <c r="I51" s="136"/>
      <c r="J51" s="129"/>
      <c r="K51" s="137"/>
      <c r="L51" s="138"/>
      <c r="M51" s="138"/>
    </row>
    <row r="52" spans="7:13">
      <c r="H52" s="129"/>
      <c r="I52" s="136"/>
      <c r="J52" s="129"/>
      <c r="K52" s="137"/>
      <c r="L52" s="138"/>
      <c r="M52" s="138"/>
    </row>
    <row r="53" spans="7:13">
      <c r="H53" s="129"/>
      <c r="I53" s="136"/>
      <c r="J53" s="129"/>
      <c r="K53" s="137"/>
      <c r="L53" s="138"/>
      <c r="M53" s="138"/>
    </row>
    <row r="56" spans="7:13">
      <c r="H56" s="129"/>
      <c r="I56" s="139"/>
      <c r="J56" s="130"/>
      <c r="K56" s="137"/>
      <c r="L56" s="140"/>
      <c r="M56" s="141"/>
    </row>
    <row r="64" spans="7:13" ht="16.5" customHeight="1">
      <c r="G64" s="139"/>
    </row>
    <row r="71" spans="4:7">
      <c r="E71" s="142"/>
      <c r="F71" s="31"/>
    </row>
    <row r="72" spans="4:7">
      <c r="D72" s="66"/>
      <c r="E72" s="66"/>
      <c r="F72" s="31"/>
    </row>
    <row r="73" spans="4:7">
      <c r="D73" s="30"/>
      <c r="E73" s="30"/>
      <c r="F73" s="31"/>
    </row>
    <row r="74" spans="4:7">
      <c r="D74" s="30"/>
      <c r="E74" s="30"/>
      <c r="F74" s="31"/>
    </row>
    <row r="75" spans="4:7">
      <c r="D75" s="30"/>
      <c r="E75" s="30"/>
      <c r="F75" s="31"/>
    </row>
    <row r="76" spans="4:7">
      <c r="D76" s="30"/>
      <c r="E76" s="30"/>
      <c r="F76" s="31"/>
    </row>
    <row r="78" spans="4:7" ht="20.25" customHeight="1">
      <c r="G78" s="143"/>
    </row>
    <row r="79" spans="4:7" ht="20.25" customHeight="1">
      <c r="G79" s="143"/>
    </row>
    <row r="81" s="106" customFormat="1"/>
    <row r="82" s="106" customFormat="1"/>
  </sheetData>
  <mergeCells count="10">
    <mergeCell ref="A37:B37"/>
    <mergeCell ref="A31:E31"/>
    <mergeCell ref="H31:L31"/>
    <mergeCell ref="O31:S31"/>
    <mergeCell ref="A5:T5"/>
    <mergeCell ref="A7:T7"/>
    <mergeCell ref="H11:M11"/>
    <mergeCell ref="A11:F11"/>
    <mergeCell ref="O11:T11"/>
    <mergeCell ref="A9:T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1:T54"/>
  <sheetViews>
    <sheetView showGridLines="0" topLeftCell="A34" zoomScale="80" zoomScaleNormal="80" workbookViewId="0">
      <selection activeCell="I47" sqref="I47"/>
    </sheetView>
  </sheetViews>
  <sheetFormatPr baseColWidth="10" defaultRowHeight="13.5"/>
  <cols>
    <col min="1" max="1" width="8.7109375" style="2" customWidth="1"/>
    <col min="2" max="2" width="13.42578125" style="2" customWidth="1"/>
    <col min="3" max="6" width="11.42578125" style="2"/>
    <col min="7" max="7" width="6.42578125" style="2" customWidth="1"/>
    <col min="8" max="8" width="9.42578125" style="2" customWidth="1"/>
    <col min="9" max="9" width="19.140625" style="2" customWidth="1"/>
    <col min="10" max="10" width="11.42578125" style="2"/>
    <col min="11" max="11" width="11.85546875" style="2" bestFit="1" customWidth="1"/>
    <col min="12" max="13" width="11.42578125" style="2"/>
    <col min="14" max="14" width="7.7109375" style="2" customWidth="1"/>
    <col min="15" max="15" width="9.85546875" style="2" customWidth="1"/>
    <col min="16" max="16384" width="11.42578125" style="2"/>
  </cols>
  <sheetData>
    <row r="1" spans="1:20" ht="27.75" customHeight="1"/>
    <row r="2" spans="1:20" ht="27.75" customHeight="1"/>
    <row r="3" spans="1:20" ht="27.75" customHeight="1"/>
    <row r="4" spans="1:20" ht="27.75" customHeight="1" thickBot="1"/>
    <row r="5" spans="1:20" ht="32.25" thickTop="1" thickBot="1">
      <c r="A5" s="303" t="s">
        <v>229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5"/>
    </row>
    <row r="6" spans="1:20" ht="12" customHeight="1" thickTop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32.25" customHeight="1" thickTop="1" thickBot="1">
      <c r="A7" s="306" t="s">
        <v>391</v>
      </c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8"/>
    </row>
    <row r="8" spans="1:20" ht="12.75" customHeight="1" thickTop="1" thickBot="1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</row>
    <row r="9" spans="1:20" ht="32.25" customHeight="1" thickTop="1" thickBot="1">
      <c r="A9" s="332" t="s">
        <v>392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4"/>
    </row>
    <row r="10" spans="1:20" ht="16.5" thickTop="1" thickBot="1">
      <c r="A10" s="144"/>
      <c r="B10" s="144"/>
      <c r="C10" s="144"/>
      <c r="D10" s="144"/>
      <c r="E10" s="144"/>
      <c r="F10" s="144"/>
    </row>
    <row r="11" spans="1:20" ht="21.75" customHeight="1" thickTop="1" thickBot="1">
      <c r="A11" s="326" t="s">
        <v>160</v>
      </c>
      <c r="B11" s="327"/>
      <c r="C11" s="327"/>
      <c r="D11" s="327"/>
      <c r="E11" s="327"/>
      <c r="F11" s="328"/>
      <c r="G11" s="3"/>
      <c r="H11" s="323" t="s">
        <v>165</v>
      </c>
      <c r="I11" s="324"/>
      <c r="J11" s="324"/>
      <c r="K11" s="324"/>
      <c r="L11" s="324"/>
      <c r="M11" s="325"/>
      <c r="N11" s="3"/>
      <c r="O11" s="329" t="s">
        <v>197</v>
      </c>
      <c r="P11" s="330"/>
      <c r="Q11" s="330"/>
      <c r="R11" s="330"/>
      <c r="S11" s="330"/>
      <c r="T11" s="331"/>
    </row>
    <row r="12" spans="1:20" ht="16.5" thickTop="1" thickBot="1">
      <c r="A12" s="145"/>
      <c r="B12" s="145"/>
      <c r="C12" s="145"/>
      <c r="D12" s="145"/>
      <c r="E12" s="145"/>
      <c r="F12" s="145"/>
      <c r="H12" s="3"/>
      <c r="I12" s="3"/>
      <c r="J12" s="3"/>
      <c r="K12" s="3"/>
      <c r="L12" s="3"/>
      <c r="M12" s="3"/>
      <c r="O12" s="3"/>
      <c r="P12" s="3"/>
      <c r="Q12" s="3"/>
      <c r="R12" s="3"/>
      <c r="S12" s="3"/>
      <c r="T12" s="3"/>
    </row>
    <row r="13" spans="1:20" ht="46.5" thickTop="1" thickBot="1">
      <c r="A13" s="29" t="s">
        <v>202</v>
      </c>
      <c r="B13" s="29" t="s">
        <v>1</v>
      </c>
      <c r="C13" s="7" t="s">
        <v>2</v>
      </c>
      <c r="D13" s="7" t="s">
        <v>3</v>
      </c>
      <c r="E13" s="7" t="s">
        <v>200</v>
      </c>
      <c r="F13" s="7" t="s">
        <v>201</v>
      </c>
      <c r="H13" s="29" t="s">
        <v>202</v>
      </c>
      <c r="I13" s="29" t="s">
        <v>1</v>
      </c>
      <c r="J13" s="7" t="s">
        <v>2</v>
      </c>
      <c r="K13" s="7" t="s">
        <v>3</v>
      </c>
      <c r="L13" s="7" t="s">
        <v>200</v>
      </c>
      <c r="M13" s="7" t="s">
        <v>201</v>
      </c>
      <c r="O13" s="29" t="s">
        <v>202</v>
      </c>
      <c r="P13" s="29" t="s">
        <v>1</v>
      </c>
      <c r="Q13" s="7" t="s">
        <v>2</v>
      </c>
      <c r="R13" s="7" t="s">
        <v>3</v>
      </c>
      <c r="S13" s="7" t="s">
        <v>200</v>
      </c>
      <c r="T13" s="7" t="s">
        <v>201</v>
      </c>
    </row>
    <row r="14" spans="1:20" ht="30" customHeight="1" thickTop="1" thickBot="1">
      <c r="A14" s="131">
        <v>1</v>
      </c>
      <c r="B14" s="14" t="s">
        <v>196</v>
      </c>
      <c r="C14" s="131" t="s">
        <v>40</v>
      </c>
      <c r="D14" s="16">
        <v>1</v>
      </c>
      <c r="E14" s="134">
        <v>25000</v>
      </c>
      <c r="F14" s="18">
        <f>D14*E14</f>
        <v>25000</v>
      </c>
      <c r="H14" s="131">
        <v>1</v>
      </c>
      <c r="I14" s="14" t="s">
        <v>193</v>
      </c>
      <c r="J14" s="131" t="s">
        <v>39</v>
      </c>
      <c r="K14" s="146">
        <v>20000</v>
      </c>
      <c r="L14" s="19">
        <v>4</v>
      </c>
      <c r="M14" s="18">
        <f t="shared" ref="M14:M41" si="0">K14*L14</f>
        <v>80000</v>
      </c>
      <c r="O14" s="13">
        <v>1</v>
      </c>
      <c r="P14" s="51" t="s">
        <v>209</v>
      </c>
      <c r="Q14" s="13" t="s">
        <v>39</v>
      </c>
      <c r="R14" s="13">
        <v>3</v>
      </c>
      <c r="S14" s="147">
        <v>1564</v>
      </c>
      <c r="T14" s="18">
        <f t="shared" ref="T14:T40" si="1">R14*S14</f>
        <v>4692</v>
      </c>
    </row>
    <row r="15" spans="1:20" ht="30" customHeight="1" thickTop="1" thickBot="1">
      <c r="A15" s="13">
        <v>2</v>
      </c>
      <c r="B15" s="21"/>
      <c r="C15" s="21"/>
      <c r="D15" s="21"/>
      <c r="E15" s="148"/>
      <c r="F15" s="18">
        <f t="shared" ref="F15:F41" si="2">D15*E15</f>
        <v>0</v>
      </c>
      <c r="H15" s="131">
        <v>2</v>
      </c>
      <c r="I15" s="14" t="s">
        <v>194</v>
      </c>
      <c r="J15" s="131" t="s">
        <v>39</v>
      </c>
      <c r="K15" s="146">
        <v>5000</v>
      </c>
      <c r="L15" s="132">
        <v>10</v>
      </c>
      <c r="M15" s="18">
        <f t="shared" si="0"/>
        <v>50000</v>
      </c>
      <c r="O15" s="227">
        <v>2</v>
      </c>
      <c r="P15" s="21"/>
      <c r="Q15" s="21"/>
      <c r="R15" s="21"/>
      <c r="S15" s="21"/>
      <c r="T15" s="18">
        <f t="shared" si="1"/>
        <v>0</v>
      </c>
    </row>
    <row r="16" spans="1:20" ht="30" customHeight="1" thickTop="1" thickBot="1">
      <c r="A16" s="227">
        <v>3</v>
      </c>
      <c r="B16" s="21"/>
      <c r="C16" s="21"/>
      <c r="D16" s="21"/>
      <c r="E16" s="21"/>
      <c r="F16" s="18">
        <f t="shared" si="2"/>
        <v>0</v>
      </c>
      <c r="H16" s="227">
        <v>3</v>
      </c>
      <c r="I16" s="14" t="s">
        <v>174</v>
      </c>
      <c r="J16" s="131" t="s">
        <v>40</v>
      </c>
      <c r="K16" s="146">
        <v>1</v>
      </c>
      <c r="L16" s="132">
        <v>3000</v>
      </c>
      <c r="M16" s="18">
        <f t="shared" si="0"/>
        <v>3000</v>
      </c>
      <c r="O16" s="13">
        <v>3</v>
      </c>
      <c r="P16" s="148"/>
      <c r="Q16" s="148"/>
      <c r="R16" s="148"/>
      <c r="S16" s="148"/>
      <c r="T16" s="18">
        <f t="shared" si="1"/>
        <v>0</v>
      </c>
    </row>
    <row r="17" spans="1:20" ht="30" customHeight="1" thickTop="1" thickBot="1">
      <c r="A17" s="13">
        <v>4</v>
      </c>
      <c r="B17" s="148"/>
      <c r="C17" s="148"/>
      <c r="D17" s="148"/>
      <c r="E17" s="148"/>
      <c r="F17" s="18">
        <f t="shared" si="2"/>
        <v>0</v>
      </c>
      <c r="H17" s="227">
        <v>4</v>
      </c>
      <c r="I17" s="14" t="s">
        <v>195</v>
      </c>
      <c r="J17" s="131" t="s">
        <v>39</v>
      </c>
      <c r="K17" s="146">
        <v>30</v>
      </c>
      <c r="L17" s="132">
        <v>100</v>
      </c>
      <c r="M17" s="18">
        <f t="shared" si="0"/>
        <v>3000</v>
      </c>
      <c r="O17" s="227">
        <v>4</v>
      </c>
      <c r="P17" s="148"/>
      <c r="Q17" s="148"/>
      <c r="R17" s="148"/>
      <c r="S17" s="148"/>
      <c r="T17" s="18">
        <f t="shared" si="1"/>
        <v>0</v>
      </c>
    </row>
    <row r="18" spans="1:20" ht="30" customHeight="1" thickTop="1" thickBot="1">
      <c r="A18" s="227">
        <v>5</v>
      </c>
      <c r="B18" s="148"/>
      <c r="C18" s="148"/>
      <c r="D18" s="148"/>
      <c r="E18" s="148"/>
      <c r="F18" s="18">
        <f t="shared" si="2"/>
        <v>0</v>
      </c>
      <c r="H18" s="227">
        <v>5</v>
      </c>
      <c r="I18" s="14" t="s">
        <v>121</v>
      </c>
      <c r="J18" s="131" t="s">
        <v>39</v>
      </c>
      <c r="K18" s="146">
        <v>10000</v>
      </c>
      <c r="L18" s="132">
        <v>2</v>
      </c>
      <c r="M18" s="18">
        <f t="shared" si="0"/>
        <v>20000</v>
      </c>
      <c r="O18" s="13">
        <v>5</v>
      </c>
      <c r="P18" s="148"/>
      <c r="Q18" s="148"/>
      <c r="R18" s="148"/>
      <c r="S18" s="148"/>
      <c r="T18" s="18">
        <f t="shared" si="1"/>
        <v>0</v>
      </c>
    </row>
    <row r="19" spans="1:20" ht="30" customHeight="1" thickTop="1" thickBot="1">
      <c r="A19" s="13">
        <v>6</v>
      </c>
      <c r="B19" s="148"/>
      <c r="C19" s="148"/>
      <c r="D19" s="148"/>
      <c r="E19" s="148"/>
      <c r="F19" s="18">
        <f t="shared" si="2"/>
        <v>0</v>
      </c>
      <c r="H19" s="227">
        <v>6</v>
      </c>
      <c r="I19" s="14" t="s">
        <v>175</v>
      </c>
      <c r="J19" s="13" t="s">
        <v>40</v>
      </c>
      <c r="K19" s="146">
        <v>1</v>
      </c>
      <c r="L19" s="19">
        <v>10000</v>
      </c>
      <c r="M19" s="18">
        <f t="shared" si="0"/>
        <v>10000</v>
      </c>
      <c r="O19" s="227">
        <v>6</v>
      </c>
      <c r="P19" s="148"/>
      <c r="Q19" s="148"/>
      <c r="R19" s="148"/>
      <c r="S19" s="148"/>
      <c r="T19" s="18">
        <f t="shared" si="1"/>
        <v>0</v>
      </c>
    </row>
    <row r="20" spans="1:20" ht="30" customHeight="1" thickTop="1" thickBot="1">
      <c r="A20" s="227">
        <v>7</v>
      </c>
      <c r="B20" s="148"/>
      <c r="C20" s="148"/>
      <c r="D20" s="148"/>
      <c r="E20" s="148"/>
      <c r="F20" s="18">
        <f t="shared" si="2"/>
        <v>0</v>
      </c>
      <c r="H20" s="227">
        <v>7</v>
      </c>
      <c r="I20" s="14" t="s">
        <v>176</v>
      </c>
      <c r="J20" s="13" t="s">
        <v>40</v>
      </c>
      <c r="K20" s="146">
        <v>1</v>
      </c>
      <c r="L20" s="19">
        <v>1500</v>
      </c>
      <c r="M20" s="18">
        <f t="shared" si="0"/>
        <v>1500</v>
      </c>
      <c r="O20" s="13">
        <v>7</v>
      </c>
      <c r="P20" s="148"/>
      <c r="Q20" s="148"/>
      <c r="R20" s="148"/>
      <c r="S20" s="148"/>
      <c r="T20" s="18">
        <f t="shared" si="1"/>
        <v>0</v>
      </c>
    </row>
    <row r="21" spans="1:20" ht="30" customHeight="1" thickTop="1" thickBot="1">
      <c r="A21" s="13">
        <v>8</v>
      </c>
      <c r="B21" s="148"/>
      <c r="C21" s="148"/>
      <c r="D21" s="148"/>
      <c r="E21" s="148"/>
      <c r="F21" s="18">
        <f t="shared" si="2"/>
        <v>0</v>
      </c>
      <c r="H21" s="227">
        <v>8</v>
      </c>
      <c r="I21" s="14" t="s">
        <v>177</v>
      </c>
      <c r="J21" s="13" t="s">
        <v>40</v>
      </c>
      <c r="K21" s="146">
        <v>1</v>
      </c>
      <c r="L21" s="19">
        <v>1500</v>
      </c>
      <c r="M21" s="18">
        <f t="shared" si="0"/>
        <v>1500</v>
      </c>
      <c r="O21" s="227">
        <v>8</v>
      </c>
      <c r="P21" s="148"/>
      <c r="Q21" s="148"/>
      <c r="R21" s="148"/>
      <c r="S21" s="148"/>
      <c r="T21" s="18">
        <f t="shared" si="1"/>
        <v>0</v>
      </c>
    </row>
    <row r="22" spans="1:20" ht="30" customHeight="1" thickTop="1" thickBot="1">
      <c r="A22" s="227">
        <v>9</v>
      </c>
      <c r="B22" s="148"/>
      <c r="C22" s="148"/>
      <c r="D22" s="148"/>
      <c r="E22" s="148"/>
      <c r="F22" s="18">
        <f t="shared" si="2"/>
        <v>0</v>
      </c>
      <c r="H22" s="227">
        <v>9</v>
      </c>
      <c r="I22" s="95" t="s">
        <v>204</v>
      </c>
      <c r="J22" s="149" t="s">
        <v>39</v>
      </c>
      <c r="K22" s="114">
        <v>3</v>
      </c>
      <c r="L22" s="150">
        <v>37</v>
      </c>
      <c r="M22" s="18">
        <f t="shared" si="0"/>
        <v>111</v>
      </c>
      <c r="O22" s="13">
        <v>9</v>
      </c>
      <c r="P22" s="148"/>
      <c r="Q22" s="148"/>
      <c r="R22" s="148"/>
      <c r="S22" s="148"/>
      <c r="T22" s="18">
        <f t="shared" si="1"/>
        <v>0</v>
      </c>
    </row>
    <row r="23" spans="1:20" ht="30" customHeight="1" thickTop="1" thickBot="1">
      <c r="A23" s="13">
        <v>10</v>
      </c>
      <c r="B23" s="148"/>
      <c r="C23" s="148"/>
      <c r="D23" s="148"/>
      <c r="E23" s="148"/>
      <c r="F23" s="18">
        <f t="shared" si="2"/>
        <v>0</v>
      </c>
      <c r="H23" s="227">
        <v>10</v>
      </c>
      <c r="I23" s="95" t="s">
        <v>205</v>
      </c>
      <c r="J23" s="149" t="s">
        <v>39</v>
      </c>
      <c r="K23" s="114">
        <v>6</v>
      </c>
      <c r="L23" s="150">
        <v>40</v>
      </c>
      <c r="M23" s="18">
        <f t="shared" si="0"/>
        <v>240</v>
      </c>
      <c r="O23" s="227">
        <v>10</v>
      </c>
      <c r="P23" s="148"/>
      <c r="Q23" s="148"/>
      <c r="R23" s="148"/>
      <c r="S23" s="148"/>
      <c r="T23" s="18">
        <f t="shared" si="1"/>
        <v>0</v>
      </c>
    </row>
    <row r="24" spans="1:20" ht="30" customHeight="1" thickTop="1" thickBot="1">
      <c r="A24" s="227">
        <v>11</v>
      </c>
      <c r="B24" s="148"/>
      <c r="C24" s="148"/>
      <c r="D24" s="148"/>
      <c r="E24" s="148"/>
      <c r="F24" s="18">
        <f t="shared" si="2"/>
        <v>0</v>
      </c>
      <c r="H24" s="227">
        <v>11</v>
      </c>
      <c r="I24" s="95" t="s">
        <v>206</v>
      </c>
      <c r="J24" s="149" t="s">
        <v>39</v>
      </c>
      <c r="K24" s="114">
        <v>3</v>
      </c>
      <c r="L24" s="150">
        <v>900</v>
      </c>
      <c r="M24" s="18">
        <f t="shared" si="0"/>
        <v>2700</v>
      </c>
      <c r="O24" s="13">
        <v>11</v>
      </c>
      <c r="P24" s="148"/>
      <c r="Q24" s="148"/>
      <c r="R24" s="148"/>
      <c r="S24" s="148"/>
      <c r="T24" s="18">
        <f t="shared" si="1"/>
        <v>0</v>
      </c>
    </row>
    <row r="25" spans="1:20" ht="30" customHeight="1" thickTop="1" thickBot="1">
      <c r="A25" s="13">
        <v>12</v>
      </c>
      <c r="B25" s="148"/>
      <c r="C25" s="148"/>
      <c r="D25" s="148"/>
      <c r="E25" s="148"/>
      <c r="F25" s="18">
        <f t="shared" si="2"/>
        <v>0</v>
      </c>
      <c r="H25" s="227">
        <v>12</v>
      </c>
      <c r="I25" s="95" t="s">
        <v>207</v>
      </c>
      <c r="J25" s="149" t="s">
        <v>39</v>
      </c>
      <c r="K25" s="114">
        <v>15</v>
      </c>
      <c r="L25" s="150">
        <v>60</v>
      </c>
      <c r="M25" s="18">
        <f t="shared" si="0"/>
        <v>900</v>
      </c>
      <c r="O25" s="227">
        <v>12</v>
      </c>
      <c r="P25" s="148"/>
      <c r="Q25" s="148"/>
      <c r="R25" s="148"/>
      <c r="S25" s="148"/>
      <c r="T25" s="18">
        <f t="shared" si="1"/>
        <v>0</v>
      </c>
    </row>
    <row r="26" spans="1:20" ht="30" customHeight="1" thickTop="1" thickBot="1">
      <c r="A26" s="227">
        <v>13</v>
      </c>
      <c r="B26" s="148"/>
      <c r="C26" s="148"/>
      <c r="D26" s="148"/>
      <c r="E26" s="148"/>
      <c r="F26" s="18">
        <f t="shared" si="2"/>
        <v>0</v>
      </c>
      <c r="H26" s="227">
        <v>13</v>
      </c>
      <c r="I26" s="95" t="s">
        <v>208</v>
      </c>
      <c r="J26" s="149" t="s">
        <v>39</v>
      </c>
      <c r="K26" s="114">
        <v>3</v>
      </c>
      <c r="L26" s="150">
        <v>1650</v>
      </c>
      <c r="M26" s="18">
        <f t="shared" si="0"/>
        <v>4950</v>
      </c>
      <c r="O26" s="13">
        <v>13</v>
      </c>
      <c r="P26" s="148"/>
      <c r="Q26" s="148"/>
      <c r="R26" s="148"/>
      <c r="S26" s="148"/>
      <c r="T26" s="18">
        <f t="shared" si="1"/>
        <v>0</v>
      </c>
    </row>
    <row r="27" spans="1:20" ht="30" customHeight="1" thickTop="1" thickBot="1">
      <c r="A27" s="13">
        <v>14</v>
      </c>
      <c r="B27" s="148"/>
      <c r="C27" s="148"/>
      <c r="D27" s="148"/>
      <c r="E27" s="148"/>
      <c r="F27" s="18">
        <f t="shared" si="2"/>
        <v>0</v>
      </c>
      <c r="H27" s="227">
        <v>14</v>
      </c>
      <c r="I27" s="151"/>
      <c r="J27" s="148"/>
      <c r="K27" s="152"/>
      <c r="L27" s="153"/>
      <c r="M27" s="18">
        <f t="shared" si="0"/>
        <v>0</v>
      </c>
      <c r="O27" s="227">
        <v>14</v>
      </c>
      <c r="P27" s="148"/>
      <c r="Q27" s="148"/>
      <c r="R27" s="148"/>
      <c r="S27" s="148"/>
      <c r="T27" s="18">
        <f t="shared" si="1"/>
        <v>0</v>
      </c>
    </row>
    <row r="28" spans="1:20" ht="30" customHeight="1" thickTop="1" thickBot="1">
      <c r="A28" s="227">
        <v>15</v>
      </c>
      <c r="B28" s="148"/>
      <c r="C28" s="148"/>
      <c r="D28" s="148"/>
      <c r="E28" s="148"/>
      <c r="F28" s="18">
        <f t="shared" si="2"/>
        <v>0</v>
      </c>
      <c r="H28" s="227">
        <v>15</v>
      </c>
      <c r="I28" s="151"/>
      <c r="J28" s="148"/>
      <c r="K28" s="152"/>
      <c r="L28" s="153"/>
      <c r="M28" s="18">
        <f t="shared" si="0"/>
        <v>0</v>
      </c>
      <c r="O28" s="13">
        <v>15</v>
      </c>
      <c r="P28" s="148"/>
      <c r="Q28" s="148"/>
      <c r="R28" s="148"/>
      <c r="S28" s="148"/>
      <c r="T28" s="18">
        <f t="shared" si="1"/>
        <v>0</v>
      </c>
    </row>
    <row r="29" spans="1:20" ht="30" customHeight="1" thickTop="1" thickBot="1">
      <c r="A29" s="13">
        <v>16</v>
      </c>
      <c r="B29" s="148"/>
      <c r="C29" s="148"/>
      <c r="D29" s="148"/>
      <c r="E29" s="148"/>
      <c r="F29" s="18">
        <f t="shared" si="2"/>
        <v>0</v>
      </c>
      <c r="H29" s="227">
        <v>16</v>
      </c>
      <c r="I29" s="151"/>
      <c r="J29" s="148"/>
      <c r="K29" s="152"/>
      <c r="L29" s="153"/>
      <c r="M29" s="18">
        <f t="shared" si="0"/>
        <v>0</v>
      </c>
      <c r="O29" s="227">
        <v>16</v>
      </c>
      <c r="P29" s="148"/>
      <c r="Q29" s="148"/>
      <c r="R29" s="148"/>
      <c r="S29" s="148"/>
      <c r="T29" s="18">
        <f t="shared" si="1"/>
        <v>0</v>
      </c>
    </row>
    <row r="30" spans="1:20" ht="30" customHeight="1" thickTop="1" thickBot="1">
      <c r="A30" s="227">
        <v>17</v>
      </c>
      <c r="B30" s="148"/>
      <c r="C30" s="148"/>
      <c r="D30" s="148"/>
      <c r="E30" s="148"/>
      <c r="F30" s="18">
        <f t="shared" si="2"/>
        <v>0</v>
      </c>
      <c r="H30" s="227">
        <v>17</v>
      </c>
      <c r="I30" s="151"/>
      <c r="J30" s="148"/>
      <c r="K30" s="152"/>
      <c r="L30" s="153"/>
      <c r="M30" s="18">
        <f t="shared" si="0"/>
        <v>0</v>
      </c>
      <c r="O30" s="13">
        <v>17</v>
      </c>
      <c r="P30" s="148"/>
      <c r="Q30" s="148"/>
      <c r="R30" s="148"/>
      <c r="S30" s="148"/>
      <c r="T30" s="18">
        <f t="shared" si="1"/>
        <v>0</v>
      </c>
    </row>
    <row r="31" spans="1:20" ht="30" customHeight="1" thickTop="1" thickBot="1">
      <c r="A31" s="13">
        <v>18</v>
      </c>
      <c r="B31" s="148"/>
      <c r="C31" s="148"/>
      <c r="D31" s="148"/>
      <c r="E31" s="148"/>
      <c r="F31" s="18">
        <f t="shared" si="2"/>
        <v>0</v>
      </c>
      <c r="H31" s="227">
        <v>18</v>
      </c>
      <c r="I31" s="151"/>
      <c r="J31" s="148"/>
      <c r="K31" s="152"/>
      <c r="L31" s="153"/>
      <c r="M31" s="18">
        <f t="shared" si="0"/>
        <v>0</v>
      </c>
      <c r="O31" s="227">
        <v>18</v>
      </c>
      <c r="P31" s="148"/>
      <c r="Q31" s="148"/>
      <c r="R31" s="148"/>
      <c r="S31" s="148"/>
      <c r="T31" s="18">
        <f t="shared" si="1"/>
        <v>0</v>
      </c>
    </row>
    <row r="32" spans="1:20" ht="30" customHeight="1" thickTop="1" thickBot="1">
      <c r="A32" s="227">
        <v>19</v>
      </c>
      <c r="B32" s="148"/>
      <c r="C32" s="148"/>
      <c r="D32" s="148"/>
      <c r="E32" s="148"/>
      <c r="F32" s="18">
        <f t="shared" si="2"/>
        <v>0</v>
      </c>
      <c r="H32" s="227">
        <v>19</v>
      </c>
      <c r="I32" s="151"/>
      <c r="J32" s="148"/>
      <c r="K32" s="152"/>
      <c r="L32" s="153"/>
      <c r="M32" s="18">
        <f t="shared" si="0"/>
        <v>0</v>
      </c>
      <c r="O32" s="13">
        <v>19</v>
      </c>
      <c r="P32" s="148"/>
      <c r="Q32" s="148"/>
      <c r="R32" s="148"/>
      <c r="S32" s="148"/>
      <c r="T32" s="18">
        <f t="shared" si="1"/>
        <v>0</v>
      </c>
    </row>
    <row r="33" spans="1:20" ht="30" customHeight="1" thickTop="1" thickBot="1">
      <c r="A33" s="13">
        <v>20</v>
      </c>
      <c r="B33" s="148"/>
      <c r="C33" s="148"/>
      <c r="D33" s="148"/>
      <c r="E33" s="148"/>
      <c r="F33" s="18">
        <f t="shared" si="2"/>
        <v>0</v>
      </c>
      <c r="H33" s="227">
        <v>20</v>
      </c>
      <c r="I33" s="151"/>
      <c r="J33" s="148"/>
      <c r="K33" s="152"/>
      <c r="L33" s="153"/>
      <c r="M33" s="18">
        <f t="shared" si="0"/>
        <v>0</v>
      </c>
      <c r="O33" s="227">
        <v>20</v>
      </c>
      <c r="P33" s="148"/>
      <c r="Q33" s="148"/>
      <c r="R33" s="148"/>
      <c r="S33" s="148"/>
      <c r="T33" s="18">
        <f t="shared" si="1"/>
        <v>0</v>
      </c>
    </row>
    <row r="34" spans="1:20" ht="30" customHeight="1" thickTop="1" thickBot="1">
      <c r="A34" s="227">
        <v>21</v>
      </c>
      <c r="B34" s="148"/>
      <c r="C34" s="148"/>
      <c r="D34" s="148"/>
      <c r="E34" s="148"/>
      <c r="F34" s="18">
        <f t="shared" si="2"/>
        <v>0</v>
      </c>
      <c r="H34" s="227">
        <v>21</v>
      </c>
      <c r="I34" s="151"/>
      <c r="J34" s="148"/>
      <c r="K34" s="152"/>
      <c r="L34" s="153"/>
      <c r="M34" s="18">
        <f t="shared" si="0"/>
        <v>0</v>
      </c>
      <c r="O34" s="13">
        <v>21</v>
      </c>
      <c r="P34" s="148"/>
      <c r="Q34" s="148"/>
      <c r="R34" s="148"/>
      <c r="S34" s="148"/>
      <c r="T34" s="18">
        <f t="shared" si="1"/>
        <v>0</v>
      </c>
    </row>
    <row r="35" spans="1:20" ht="30" customHeight="1" thickTop="1" thickBot="1">
      <c r="A35" s="13">
        <v>22</v>
      </c>
      <c r="B35" s="148"/>
      <c r="C35" s="148"/>
      <c r="D35" s="148"/>
      <c r="E35" s="148"/>
      <c r="F35" s="18">
        <f t="shared" si="2"/>
        <v>0</v>
      </c>
      <c r="H35" s="227">
        <v>22</v>
      </c>
      <c r="I35" s="151"/>
      <c r="J35" s="148"/>
      <c r="K35" s="152"/>
      <c r="L35" s="153"/>
      <c r="M35" s="18">
        <f t="shared" si="0"/>
        <v>0</v>
      </c>
      <c r="O35" s="227">
        <v>22</v>
      </c>
      <c r="P35" s="148"/>
      <c r="Q35" s="148"/>
      <c r="R35" s="148"/>
      <c r="S35" s="148"/>
      <c r="T35" s="18">
        <f t="shared" si="1"/>
        <v>0</v>
      </c>
    </row>
    <row r="36" spans="1:20" ht="30" customHeight="1" thickTop="1" thickBot="1">
      <c r="A36" s="227">
        <v>23</v>
      </c>
      <c r="B36" s="148"/>
      <c r="C36" s="148"/>
      <c r="D36" s="148"/>
      <c r="E36" s="148"/>
      <c r="F36" s="18">
        <f t="shared" si="2"/>
        <v>0</v>
      </c>
      <c r="H36" s="227">
        <v>23</v>
      </c>
      <c r="I36" s="151"/>
      <c r="J36" s="148"/>
      <c r="K36" s="152"/>
      <c r="L36" s="153"/>
      <c r="M36" s="18">
        <f t="shared" si="0"/>
        <v>0</v>
      </c>
      <c r="O36" s="13">
        <v>23</v>
      </c>
      <c r="P36" s="148"/>
      <c r="Q36" s="148"/>
      <c r="R36" s="148"/>
      <c r="S36" s="148"/>
      <c r="T36" s="18">
        <f t="shared" si="1"/>
        <v>0</v>
      </c>
    </row>
    <row r="37" spans="1:20" ht="30" customHeight="1" thickTop="1" thickBot="1">
      <c r="A37" s="13">
        <v>24</v>
      </c>
      <c r="B37" s="148"/>
      <c r="C37" s="148"/>
      <c r="D37" s="148"/>
      <c r="E37" s="148"/>
      <c r="F37" s="18">
        <f t="shared" si="2"/>
        <v>0</v>
      </c>
      <c r="H37" s="227">
        <v>24</v>
      </c>
      <c r="I37" s="151"/>
      <c r="J37" s="148"/>
      <c r="K37" s="152"/>
      <c r="L37" s="153"/>
      <c r="M37" s="18">
        <f t="shared" si="0"/>
        <v>0</v>
      </c>
      <c r="O37" s="227">
        <v>24</v>
      </c>
      <c r="P37" s="148"/>
      <c r="Q37" s="148"/>
      <c r="R37" s="148"/>
      <c r="S37" s="148"/>
      <c r="T37" s="18">
        <f t="shared" si="1"/>
        <v>0</v>
      </c>
    </row>
    <row r="38" spans="1:20" ht="30" customHeight="1" thickTop="1" thickBot="1">
      <c r="A38" s="227">
        <v>25</v>
      </c>
      <c r="B38" s="148"/>
      <c r="C38" s="148"/>
      <c r="D38" s="148"/>
      <c r="E38" s="148"/>
      <c r="F38" s="18">
        <f t="shared" si="2"/>
        <v>0</v>
      </c>
      <c r="H38" s="227">
        <v>25</v>
      </c>
      <c r="I38" s="151"/>
      <c r="J38" s="148"/>
      <c r="K38" s="152"/>
      <c r="L38" s="153"/>
      <c r="M38" s="18">
        <f t="shared" si="0"/>
        <v>0</v>
      </c>
      <c r="O38" s="13">
        <v>25</v>
      </c>
      <c r="P38" s="148"/>
      <c r="Q38" s="148"/>
      <c r="R38" s="148"/>
      <c r="S38" s="148"/>
      <c r="T38" s="18">
        <f t="shared" si="1"/>
        <v>0</v>
      </c>
    </row>
    <row r="39" spans="1:20" ht="30" customHeight="1" thickTop="1" thickBot="1">
      <c r="A39" s="13">
        <v>26</v>
      </c>
      <c r="B39" s="148"/>
      <c r="C39" s="148"/>
      <c r="D39" s="148"/>
      <c r="E39" s="148"/>
      <c r="F39" s="18">
        <f t="shared" si="2"/>
        <v>0</v>
      </c>
      <c r="H39" s="227">
        <v>26</v>
      </c>
      <c r="I39" s="151"/>
      <c r="J39" s="148"/>
      <c r="K39" s="152"/>
      <c r="L39" s="153"/>
      <c r="M39" s="18">
        <f t="shared" si="0"/>
        <v>0</v>
      </c>
      <c r="O39" s="227">
        <v>26</v>
      </c>
      <c r="P39" s="148"/>
      <c r="Q39" s="148"/>
      <c r="R39" s="148"/>
      <c r="S39" s="148"/>
      <c r="T39" s="18">
        <f t="shared" si="1"/>
        <v>0</v>
      </c>
    </row>
    <row r="40" spans="1:20" ht="30" customHeight="1" thickTop="1" thickBot="1">
      <c r="A40" s="227">
        <v>27</v>
      </c>
      <c r="B40" s="21"/>
      <c r="C40" s="21"/>
      <c r="D40" s="21"/>
      <c r="E40" s="21"/>
      <c r="F40" s="18">
        <f t="shared" si="2"/>
        <v>0</v>
      </c>
      <c r="H40" s="227">
        <v>27</v>
      </c>
      <c r="I40" s="151"/>
      <c r="J40" s="148"/>
      <c r="K40" s="152"/>
      <c r="L40" s="153"/>
      <c r="M40" s="18">
        <f t="shared" si="0"/>
        <v>0</v>
      </c>
      <c r="O40" s="13">
        <v>27</v>
      </c>
      <c r="P40" s="148"/>
      <c r="Q40" s="148"/>
      <c r="R40" s="148"/>
      <c r="S40" s="148"/>
      <c r="T40" s="18">
        <f t="shared" si="1"/>
        <v>0</v>
      </c>
    </row>
    <row r="41" spans="1:20" ht="30" customHeight="1" thickTop="1" thickBot="1">
      <c r="A41" s="13">
        <v>28</v>
      </c>
      <c r="B41" s="148"/>
      <c r="C41" s="148"/>
      <c r="D41" s="148"/>
      <c r="E41" s="148"/>
      <c r="F41" s="18">
        <f t="shared" si="2"/>
        <v>0</v>
      </c>
      <c r="H41" s="227">
        <v>28</v>
      </c>
      <c r="I41" s="151"/>
      <c r="J41" s="148"/>
      <c r="K41" s="152"/>
      <c r="L41" s="153"/>
      <c r="M41" s="18">
        <f t="shared" si="0"/>
        <v>0</v>
      </c>
      <c r="O41" s="13">
        <v>28</v>
      </c>
      <c r="P41" s="148"/>
      <c r="Q41" s="148"/>
      <c r="R41" s="148"/>
      <c r="S41" s="148"/>
      <c r="T41" s="18">
        <f t="shared" ref="T41" si="3">R41*S41</f>
        <v>0</v>
      </c>
    </row>
    <row r="42" spans="1:20" s="82" customFormat="1" ht="21.75" customHeight="1" thickTop="1" thickBot="1">
      <c r="F42" s="154"/>
      <c r="I42" s="155"/>
      <c r="K42" s="156"/>
      <c r="L42" s="157"/>
      <c r="M42" s="154"/>
      <c r="T42" s="154"/>
    </row>
    <row r="43" spans="1:20" ht="27" customHeight="1" thickTop="1" thickBot="1">
      <c r="A43" s="309" t="s">
        <v>232</v>
      </c>
      <c r="B43" s="335"/>
      <c r="C43" s="335"/>
      <c r="D43" s="335"/>
      <c r="E43" s="310"/>
      <c r="F43" s="22">
        <f>SUM(F14:F41)</f>
        <v>25000</v>
      </c>
      <c r="H43" s="309" t="s">
        <v>252</v>
      </c>
      <c r="I43" s="335"/>
      <c r="J43" s="335"/>
      <c r="K43" s="335"/>
      <c r="L43" s="310"/>
      <c r="M43" s="22">
        <f>SUM(M14:M26)</f>
        <v>177901</v>
      </c>
      <c r="O43" s="336" t="s">
        <v>253</v>
      </c>
      <c r="P43" s="337"/>
      <c r="Q43" s="337"/>
      <c r="R43" s="337"/>
      <c r="S43" s="338"/>
      <c r="T43" s="245">
        <f>SUM(T14)</f>
        <v>4692</v>
      </c>
    </row>
    <row r="44" spans="1:20" ht="18.75" customHeight="1" thickTop="1" thickBot="1"/>
    <row r="45" spans="1:20" ht="29.25" customHeight="1" thickTop="1" thickBot="1">
      <c r="A45" s="29" t="s">
        <v>316</v>
      </c>
      <c r="B45" s="286" t="s">
        <v>223</v>
      </c>
      <c r="C45" s="286"/>
      <c r="D45" s="286"/>
      <c r="E45" s="286"/>
      <c r="F45" s="158" t="s">
        <v>154</v>
      </c>
    </row>
    <row r="46" spans="1:20" ht="16.5" thickTop="1" thickBot="1">
      <c r="A46" s="241">
        <v>2000</v>
      </c>
      <c r="B46" s="340" t="str">
        <f>A11</f>
        <v>Servicios no personales</v>
      </c>
      <c r="C46" s="340"/>
      <c r="D46" s="340"/>
      <c r="E46" s="340"/>
      <c r="F46" s="254">
        <f>F43</f>
        <v>25000</v>
      </c>
    </row>
    <row r="47" spans="1:20" ht="16.5" thickTop="1" thickBot="1">
      <c r="A47" s="241">
        <v>3000</v>
      </c>
      <c r="B47" s="340" t="str">
        <f>H11</f>
        <v>Materiales y suministros</v>
      </c>
      <c r="C47" s="340"/>
      <c r="D47" s="340"/>
      <c r="E47" s="340"/>
      <c r="F47" s="254">
        <f>M43</f>
        <v>177901</v>
      </c>
    </row>
    <row r="48" spans="1:20" ht="16.5" thickTop="1" thickBot="1">
      <c r="A48" s="253">
        <v>4000</v>
      </c>
      <c r="B48" s="340" t="str">
        <f>O11</f>
        <v>Maquinaria y Equipo</v>
      </c>
      <c r="C48" s="340"/>
      <c r="D48" s="340"/>
      <c r="E48" s="340"/>
      <c r="F48" s="252">
        <f>T43</f>
        <v>4692</v>
      </c>
    </row>
    <row r="49" spans="1:6" ht="16.5" thickTop="1" thickBot="1">
      <c r="A49" s="292" t="s">
        <v>254</v>
      </c>
      <c r="B49" s="339"/>
      <c r="C49" s="339"/>
      <c r="D49" s="339"/>
      <c r="E49" s="293"/>
      <c r="F49" s="254">
        <f>SUM(F46:F48)</f>
        <v>207593</v>
      </c>
    </row>
    <row r="50" spans="1:6" ht="15.75" thickTop="1">
      <c r="A50" s="3"/>
    </row>
    <row r="51" spans="1:6" ht="15">
      <c r="A51" s="3"/>
    </row>
    <row r="52" spans="1:6" ht="15">
      <c r="A52" s="3"/>
    </row>
    <row r="53" spans="1:6" ht="15">
      <c r="A53" s="3"/>
    </row>
    <row r="54" spans="1:6" ht="15">
      <c r="A54" s="3"/>
    </row>
  </sheetData>
  <mergeCells count="14">
    <mergeCell ref="A49:E49"/>
    <mergeCell ref="B45:E45"/>
    <mergeCell ref="B46:E46"/>
    <mergeCell ref="B47:E47"/>
    <mergeCell ref="B48:E48"/>
    <mergeCell ref="A5:T5"/>
    <mergeCell ref="A7:T7"/>
    <mergeCell ref="A9:T9"/>
    <mergeCell ref="A43:E43"/>
    <mergeCell ref="H43:L43"/>
    <mergeCell ref="O43:S43"/>
    <mergeCell ref="A11:F11"/>
    <mergeCell ref="H11:M11"/>
    <mergeCell ref="O11:T1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O17"/>
  <sheetViews>
    <sheetView showGridLines="0" topLeftCell="A4" zoomScale="80" zoomScaleNormal="80" workbookViewId="0">
      <selection activeCell="H8" sqref="H8:M16"/>
    </sheetView>
  </sheetViews>
  <sheetFormatPr baseColWidth="10" defaultRowHeight="13.5"/>
  <cols>
    <col min="1" max="6" width="11.42578125" style="2"/>
    <col min="7" max="7" width="6.5703125" style="2" customWidth="1"/>
    <col min="8" max="8" width="33.7109375" style="2" customWidth="1"/>
    <col min="9" max="13" width="16" style="2" customWidth="1"/>
    <col min="14" max="16384" width="11.42578125" style="2"/>
  </cols>
  <sheetData>
    <row r="1" spans="1:15" ht="30.75" customHeight="1"/>
    <row r="2" spans="1:15" ht="30.75" customHeight="1"/>
    <row r="3" spans="1:15" ht="30.75" customHeight="1"/>
    <row r="4" spans="1:15" ht="30.75" customHeight="1" thickBot="1"/>
    <row r="5" spans="1:15" ht="32.25" customHeight="1" thickTop="1" thickBot="1">
      <c r="A5" s="303" t="s">
        <v>286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5"/>
    </row>
    <row r="6" spans="1:15" ht="14.25" thickTop="1"/>
    <row r="7" spans="1:15" ht="14.25" thickBot="1"/>
    <row r="8" spans="1:15" ht="21.75" customHeight="1" thickTop="1" thickBot="1">
      <c r="H8" s="341" t="s">
        <v>285</v>
      </c>
      <c r="I8" s="341" t="s">
        <v>134</v>
      </c>
      <c r="J8" s="341"/>
      <c r="K8" s="341" t="s">
        <v>136</v>
      </c>
      <c r="L8" s="341"/>
      <c r="M8" s="341" t="s">
        <v>242</v>
      </c>
    </row>
    <row r="9" spans="1:15" ht="43.5" thickTop="1" thickBot="1">
      <c r="A9" s="29" t="s">
        <v>316</v>
      </c>
      <c r="B9" s="348" t="s">
        <v>223</v>
      </c>
      <c r="C9" s="349"/>
      <c r="D9" s="349"/>
      <c r="E9" s="350"/>
      <c r="F9" s="158" t="s">
        <v>154</v>
      </c>
      <c r="H9" s="341"/>
      <c r="I9" s="94" t="s">
        <v>137</v>
      </c>
      <c r="J9" s="94" t="s">
        <v>273</v>
      </c>
      <c r="K9" s="94" t="s">
        <v>137</v>
      </c>
      <c r="L9" s="94" t="s">
        <v>274</v>
      </c>
      <c r="M9" s="341"/>
    </row>
    <row r="10" spans="1:15" s="32" customFormat="1" ht="35.25" customHeight="1" thickTop="1" thickBot="1">
      <c r="A10" s="255">
        <v>2000</v>
      </c>
      <c r="B10" s="345" t="str">
        <f>'CL_PLAN-FER'!B46:E46</f>
        <v>Servicios no personales</v>
      </c>
      <c r="C10" s="346"/>
      <c r="D10" s="346"/>
      <c r="E10" s="347"/>
      <c r="F10" s="256">
        <f>VIG_FIT!K36+CL_PLAN_CP!C34+'CL_PLAN-FER'!F46</f>
        <v>165300</v>
      </c>
      <c r="H10" s="259" t="str">
        <f>VIG_FIT!B7</f>
        <v>Vigilancia fitosanitaria</v>
      </c>
      <c r="I10" s="259">
        <v>100</v>
      </c>
      <c r="J10" s="260">
        <f>VIG_FIT!K38*I10/100</f>
        <v>1348429.0079999999</v>
      </c>
      <c r="K10" s="246">
        <f>100-I10</f>
        <v>0</v>
      </c>
      <c r="L10" s="260">
        <f>VIG_FIT!K38*K10/100</f>
        <v>0</v>
      </c>
      <c r="M10" s="260">
        <f>J10+L10</f>
        <v>1348429.0079999999</v>
      </c>
    </row>
    <row r="11" spans="1:15" s="32" customFormat="1" ht="35.25" customHeight="1" thickTop="1" thickBot="1">
      <c r="A11" s="255">
        <v>3000</v>
      </c>
      <c r="B11" s="345" t="str">
        <f>'CL_PLAN-FER'!B47:E47</f>
        <v>Materiales y suministros</v>
      </c>
      <c r="C11" s="346"/>
      <c r="D11" s="346"/>
      <c r="E11" s="347"/>
      <c r="F11" s="256">
        <f>VIG_FIT!K37+CON_PLAG_FER!J23+CL_PLAN_CP!C35++'CL_PLAN-FER'!F47</f>
        <v>1428271</v>
      </c>
      <c r="H11" s="259" t="str">
        <f>CON_PLAG_FER!A7</f>
        <v>Control de plagas y fertilización</v>
      </c>
      <c r="I11" s="261">
        <v>50</v>
      </c>
      <c r="J11" s="262">
        <f>CON_PLAG_FER!J23*I11/100</f>
        <v>35200</v>
      </c>
      <c r="K11" s="159">
        <f t="shared" ref="K11:K12" si="0">100-I11</f>
        <v>50</v>
      </c>
      <c r="L11" s="262">
        <f>CON_PLAG_FER!J23*K11/100</f>
        <v>35200</v>
      </c>
      <c r="M11" s="262">
        <f>J11+L11</f>
        <v>70400</v>
      </c>
    </row>
    <row r="12" spans="1:15" s="32" customFormat="1" ht="35.25" customHeight="1" thickTop="1" thickBot="1">
      <c r="A12" s="257">
        <v>4000</v>
      </c>
      <c r="B12" s="345" t="str">
        <f>'CL_PLAN-FER'!B48:E48</f>
        <v>Maquinaria y Equipo</v>
      </c>
      <c r="C12" s="346"/>
      <c r="D12" s="346"/>
      <c r="E12" s="347"/>
      <c r="F12" s="258">
        <f>CL_PLAN_CP!C36+'CL_PLAN-FER'!F48</f>
        <v>19192</v>
      </c>
      <c r="H12" s="259" t="str">
        <f>CL_PLAN_CP!A9</f>
        <v>Clínica de plantas - Capacitación técnica</v>
      </c>
      <c r="I12" s="259">
        <v>100</v>
      </c>
      <c r="J12" s="260">
        <f>CL_PLAN_CP!C37*I12/100</f>
        <v>55480</v>
      </c>
      <c r="K12" s="246">
        <f t="shared" si="0"/>
        <v>0</v>
      </c>
      <c r="L12" s="260">
        <f>CL_PLAN_CP!C37*K12/100</f>
        <v>0</v>
      </c>
      <c r="M12" s="260">
        <f>J12+L12</f>
        <v>55480</v>
      </c>
    </row>
    <row r="13" spans="1:15" s="32" customFormat="1" ht="35.25" customHeight="1" thickTop="1" thickBot="1">
      <c r="A13" s="342" t="str">
        <f>A5</f>
        <v>Total costo sanidad vegetal</v>
      </c>
      <c r="B13" s="343"/>
      <c r="C13" s="343"/>
      <c r="D13" s="343"/>
      <c r="E13" s="344"/>
      <c r="F13" s="256">
        <f>SUM(F10:F12)</f>
        <v>1612763</v>
      </c>
      <c r="H13" s="259" t="str">
        <f>'CL_PLAN-FER'!A9</f>
        <v>Clínica de plantas - Apoyo en ferias</v>
      </c>
      <c r="I13" s="259">
        <v>100</v>
      </c>
      <c r="J13" s="260">
        <f>'CL_PLAN-FER'!F49</f>
        <v>207593</v>
      </c>
      <c r="K13" s="246">
        <f>100-I13</f>
        <v>0</v>
      </c>
      <c r="L13" s="260">
        <f>'CL_PLAN-FER'!F49*K13/100</f>
        <v>0</v>
      </c>
      <c r="M13" s="260">
        <f>J13+L13</f>
        <v>207593</v>
      </c>
    </row>
    <row r="14" spans="1:15" s="32" customFormat="1" ht="35.25" customHeight="1" thickTop="1" thickBot="1">
      <c r="H14" s="259"/>
      <c r="I14" s="259"/>
      <c r="J14" s="260"/>
      <c r="K14" s="246"/>
      <c r="L14" s="260"/>
      <c r="M14" s="260"/>
    </row>
    <row r="15" spans="1:15" s="32" customFormat="1" ht="35.25" customHeight="1" thickTop="1" thickBot="1">
      <c r="H15" s="259"/>
      <c r="I15" s="259"/>
      <c r="J15" s="260"/>
      <c r="K15" s="246"/>
      <c r="L15" s="260"/>
      <c r="M15" s="260"/>
    </row>
    <row r="16" spans="1:15" s="32" customFormat="1" ht="35.25" customHeight="1" thickTop="1" thickBot="1">
      <c r="H16" s="263" t="s">
        <v>93</v>
      </c>
      <c r="I16" s="246"/>
      <c r="J16" s="260">
        <f>SUM(J10:J15)</f>
        <v>1646702.0079999999</v>
      </c>
      <c r="K16" s="246"/>
      <c r="L16" s="260">
        <f>SUM(L10:L15)</f>
        <v>35200</v>
      </c>
      <c r="M16" s="260">
        <f>SUM(M10:M15)</f>
        <v>1681902.0079999999</v>
      </c>
    </row>
    <row r="17" ht="14.25" thickTop="1"/>
  </sheetData>
  <mergeCells count="10">
    <mergeCell ref="A13:E13"/>
    <mergeCell ref="B12:E12"/>
    <mergeCell ref="B11:E11"/>
    <mergeCell ref="B10:E10"/>
    <mergeCell ref="B9:E9"/>
    <mergeCell ref="A5:O5"/>
    <mergeCell ref="K8:L8"/>
    <mergeCell ref="M8:M9"/>
    <mergeCell ref="H8:H9"/>
    <mergeCell ref="I8:J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8"/>
  </sheetPr>
  <dimension ref="A1:G52"/>
  <sheetViews>
    <sheetView showGridLines="0" topLeftCell="A5" zoomScale="130" zoomScaleNormal="130" workbookViewId="0">
      <selection activeCell="C13" sqref="C13"/>
    </sheetView>
  </sheetViews>
  <sheetFormatPr baseColWidth="10" defaultColWidth="9.140625" defaultRowHeight="15"/>
  <cols>
    <col min="1" max="1" width="6.85546875" style="3" customWidth="1"/>
    <col min="2" max="2" width="59.85546875" style="3" customWidth="1"/>
    <col min="3" max="3" width="11" style="48" customWidth="1"/>
    <col min="4" max="4" width="12.7109375" style="3" customWidth="1"/>
    <col min="5" max="5" width="14.5703125" style="3" customWidth="1"/>
    <col min="6" max="11" width="12.7109375" style="3" customWidth="1"/>
    <col min="12" max="17" width="12.42578125" style="3" customWidth="1"/>
    <col min="18" max="18" width="12" style="3" bestFit="1" customWidth="1"/>
    <col min="19" max="16384" width="9.140625" style="3"/>
  </cols>
  <sheetData>
    <row r="1" spans="1:7" ht="28.5" customHeight="1"/>
    <row r="2" spans="1:7" ht="28.5" customHeight="1"/>
    <row r="3" spans="1:7" ht="28.5" customHeight="1"/>
    <row r="4" spans="1:7" ht="28.5" customHeight="1" thickBot="1"/>
    <row r="5" spans="1:7" ht="24.75" customHeight="1" thickTop="1" thickBot="1">
      <c r="A5" s="351" t="s">
        <v>387</v>
      </c>
      <c r="B5" s="352"/>
      <c r="C5" s="352"/>
      <c r="D5" s="352"/>
      <c r="E5" s="352"/>
      <c r="F5" s="353"/>
    </row>
    <row r="6" spans="1:7" ht="9" customHeight="1" thickTop="1" thickBot="1"/>
    <row r="7" spans="1:7" ht="20.25" thickTop="1" thickBot="1">
      <c r="A7" s="359" t="s">
        <v>388</v>
      </c>
      <c r="B7" s="359"/>
      <c r="C7" s="359"/>
      <c r="D7" s="359"/>
      <c r="E7" s="359"/>
      <c r="F7" s="359"/>
    </row>
    <row r="8" spans="1:7" ht="7.5" customHeight="1" thickTop="1" thickBot="1"/>
    <row r="9" spans="1:7" ht="22.5" customHeight="1" thickTop="1" thickBot="1">
      <c r="C9" s="49" t="s">
        <v>3</v>
      </c>
      <c r="D9" s="355">
        <v>1</v>
      </c>
      <c r="E9" s="355"/>
      <c r="F9" s="355"/>
    </row>
    <row r="10" spans="1:7" ht="25.5" customHeight="1" thickTop="1" thickBot="1">
      <c r="C10" s="49" t="s">
        <v>98</v>
      </c>
      <c r="D10" s="355" t="s">
        <v>256</v>
      </c>
      <c r="E10" s="355"/>
      <c r="F10" s="355"/>
    </row>
    <row r="11" spans="1:7" ht="27" customHeight="1" thickTop="1" thickBot="1">
      <c r="C11" s="49" t="s">
        <v>255</v>
      </c>
      <c r="D11" s="356">
        <v>117</v>
      </c>
      <c r="E11" s="357"/>
      <c r="F11" s="358"/>
    </row>
    <row r="12" spans="1:7" ht="27" customHeight="1" thickTop="1" thickBot="1">
      <c r="C12" s="49" t="s">
        <v>2</v>
      </c>
      <c r="D12" s="356" t="s">
        <v>32</v>
      </c>
      <c r="E12" s="357"/>
      <c r="F12" s="358"/>
    </row>
    <row r="13" spans="1:7" ht="9" customHeight="1" thickTop="1" thickBot="1"/>
    <row r="14" spans="1:7" ht="16.5" thickTop="1" thickBot="1">
      <c r="A14" s="364" t="s">
        <v>0</v>
      </c>
      <c r="B14" s="364" t="s">
        <v>1</v>
      </c>
      <c r="C14" s="364" t="s">
        <v>2</v>
      </c>
      <c r="D14" s="364" t="s">
        <v>3</v>
      </c>
      <c r="E14" s="364" t="s">
        <v>152</v>
      </c>
      <c r="F14" s="364" t="s">
        <v>154</v>
      </c>
      <c r="G14" s="33"/>
    </row>
    <row r="15" spans="1:7" ht="16.5" thickTop="1" thickBot="1">
      <c r="A15" s="364"/>
      <c r="B15" s="364"/>
      <c r="C15" s="364"/>
      <c r="D15" s="364"/>
      <c r="E15" s="364"/>
      <c r="F15" s="364"/>
      <c r="G15" s="33"/>
    </row>
    <row r="16" spans="1:7" ht="16.5" thickTop="1" thickBot="1">
      <c r="A16" s="13">
        <v>1</v>
      </c>
      <c r="B16" s="51" t="s">
        <v>4</v>
      </c>
      <c r="C16" s="13" t="s">
        <v>24</v>
      </c>
      <c r="D16" s="146">
        <v>6.5</v>
      </c>
      <c r="E16" s="146">
        <v>150</v>
      </c>
      <c r="F16" s="160">
        <f t="shared" ref="F16:F39" si="0">D16*E16</f>
        <v>975</v>
      </c>
      <c r="G16" s="33"/>
    </row>
    <row r="17" spans="1:7" ht="16.5" thickTop="1" thickBot="1">
      <c r="A17" s="13">
        <v>2</v>
      </c>
      <c r="B17" s="51" t="s">
        <v>5</v>
      </c>
      <c r="C17" s="13" t="s">
        <v>34</v>
      </c>
      <c r="D17" s="146">
        <v>1291.9000000000001</v>
      </c>
      <c r="E17" s="146">
        <v>1.2</v>
      </c>
      <c r="F17" s="160">
        <f t="shared" si="0"/>
        <v>1550.28</v>
      </c>
      <c r="G17" s="33"/>
    </row>
    <row r="18" spans="1:7" ht="16.5" thickTop="1" thickBot="1">
      <c r="A18" s="13">
        <v>3</v>
      </c>
      <c r="B18" s="51" t="s">
        <v>6</v>
      </c>
      <c r="C18" s="13" t="s">
        <v>24</v>
      </c>
      <c r="D18" s="146">
        <v>1.8</v>
      </c>
      <c r="E18" s="146">
        <v>80</v>
      </c>
      <c r="F18" s="160">
        <f t="shared" si="0"/>
        <v>144</v>
      </c>
      <c r="G18" s="33"/>
    </row>
    <row r="19" spans="1:7" ht="16.5" thickTop="1" thickBot="1">
      <c r="A19" s="13">
        <v>4</v>
      </c>
      <c r="B19" s="51" t="s">
        <v>7</v>
      </c>
      <c r="C19" s="13" t="s">
        <v>24</v>
      </c>
      <c r="D19" s="146">
        <v>3</v>
      </c>
      <c r="E19" s="146">
        <v>80</v>
      </c>
      <c r="F19" s="160">
        <f t="shared" si="0"/>
        <v>240</v>
      </c>
      <c r="G19" s="33"/>
    </row>
    <row r="20" spans="1:7" ht="16.5" thickTop="1" thickBot="1">
      <c r="A20" s="13">
        <v>5</v>
      </c>
      <c r="B20" s="51" t="s">
        <v>8</v>
      </c>
      <c r="C20" s="13" t="s">
        <v>34</v>
      </c>
      <c r="D20" s="146">
        <v>1</v>
      </c>
      <c r="E20" s="146">
        <v>350</v>
      </c>
      <c r="F20" s="160">
        <f t="shared" si="0"/>
        <v>350</v>
      </c>
      <c r="G20" s="33"/>
    </row>
    <row r="21" spans="1:7" ht="16.5" thickTop="1" thickBot="1">
      <c r="A21" s="13">
        <v>6</v>
      </c>
      <c r="B21" s="51" t="s">
        <v>9</v>
      </c>
      <c r="C21" s="13" t="s">
        <v>34</v>
      </c>
      <c r="D21" s="146">
        <v>4</v>
      </c>
      <c r="E21" s="146">
        <v>100</v>
      </c>
      <c r="F21" s="160">
        <f t="shared" si="0"/>
        <v>400</v>
      </c>
      <c r="G21" s="33"/>
    </row>
    <row r="22" spans="1:7" ht="16.5" thickTop="1" thickBot="1">
      <c r="A22" s="13">
        <v>7</v>
      </c>
      <c r="B22" s="51" t="s">
        <v>10</v>
      </c>
      <c r="C22" s="13" t="s">
        <v>34</v>
      </c>
      <c r="D22" s="146">
        <v>4</v>
      </c>
      <c r="E22" s="146">
        <v>100</v>
      </c>
      <c r="F22" s="160">
        <f t="shared" si="0"/>
        <v>400</v>
      </c>
      <c r="G22" s="33"/>
    </row>
    <row r="23" spans="1:7" ht="16.5" thickTop="1" thickBot="1">
      <c r="A23" s="13">
        <v>8</v>
      </c>
      <c r="B23" s="51" t="s">
        <v>11</v>
      </c>
      <c r="C23" s="13" t="s">
        <v>32</v>
      </c>
      <c r="D23" s="146">
        <v>150</v>
      </c>
      <c r="E23" s="146">
        <v>13</v>
      </c>
      <c r="F23" s="160">
        <f t="shared" si="0"/>
        <v>1950</v>
      </c>
      <c r="G23" s="33"/>
    </row>
    <row r="24" spans="1:7" ht="16.5" thickTop="1" thickBot="1">
      <c r="A24" s="13">
        <v>9</v>
      </c>
      <c r="B24" s="51" t="s">
        <v>12</v>
      </c>
      <c r="C24" s="13" t="s">
        <v>34</v>
      </c>
      <c r="D24" s="146">
        <v>5</v>
      </c>
      <c r="E24" s="146">
        <v>500</v>
      </c>
      <c r="F24" s="160">
        <f t="shared" si="0"/>
        <v>2500</v>
      </c>
      <c r="G24" s="33"/>
    </row>
    <row r="25" spans="1:7" ht="16.5" thickTop="1" thickBot="1">
      <c r="A25" s="13">
        <v>10</v>
      </c>
      <c r="B25" s="51" t="s">
        <v>13</v>
      </c>
      <c r="C25" s="13" t="s">
        <v>19</v>
      </c>
      <c r="D25" s="146">
        <v>52.96</v>
      </c>
      <c r="E25" s="146">
        <v>10</v>
      </c>
      <c r="F25" s="160">
        <f t="shared" si="0"/>
        <v>529.6</v>
      </c>
      <c r="G25" s="33"/>
    </row>
    <row r="26" spans="1:7" ht="16.5" thickTop="1" thickBot="1">
      <c r="A26" s="13">
        <v>11</v>
      </c>
      <c r="B26" s="51" t="s">
        <v>14</v>
      </c>
      <c r="C26" s="13" t="s">
        <v>34</v>
      </c>
      <c r="D26" s="146">
        <v>4</v>
      </c>
      <c r="E26" s="146">
        <v>100</v>
      </c>
      <c r="F26" s="160">
        <f t="shared" si="0"/>
        <v>400</v>
      </c>
      <c r="G26" s="33"/>
    </row>
    <row r="27" spans="1:7" ht="16.5" thickTop="1" thickBot="1">
      <c r="A27" s="13">
        <v>12</v>
      </c>
      <c r="B27" s="51" t="s">
        <v>15</v>
      </c>
      <c r="C27" s="13" t="s">
        <v>34</v>
      </c>
      <c r="D27" s="146">
        <v>3.5</v>
      </c>
      <c r="E27" s="146">
        <v>45</v>
      </c>
      <c r="F27" s="160">
        <f t="shared" si="0"/>
        <v>157.5</v>
      </c>
      <c r="G27" s="33"/>
    </row>
    <row r="28" spans="1:7" ht="16.5" thickTop="1" thickBot="1">
      <c r="A28" s="13">
        <v>13</v>
      </c>
      <c r="B28" s="51" t="s">
        <v>16</v>
      </c>
      <c r="C28" s="13" t="s">
        <v>34</v>
      </c>
      <c r="D28" s="146">
        <v>3.3</v>
      </c>
      <c r="E28" s="146">
        <v>20</v>
      </c>
      <c r="F28" s="160">
        <f t="shared" si="0"/>
        <v>66</v>
      </c>
      <c r="G28" s="33"/>
    </row>
    <row r="29" spans="1:7" ht="16.5" thickTop="1" thickBot="1">
      <c r="A29" s="13">
        <v>14</v>
      </c>
      <c r="B29" s="51" t="s">
        <v>17</v>
      </c>
      <c r="C29" s="13" t="s">
        <v>34</v>
      </c>
      <c r="D29" s="146">
        <v>2</v>
      </c>
      <c r="E29" s="146">
        <v>5</v>
      </c>
      <c r="F29" s="160">
        <f t="shared" si="0"/>
        <v>10</v>
      </c>
      <c r="G29" s="33"/>
    </row>
    <row r="30" spans="1:7" ht="16.5" thickTop="1" thickBot="1">
      <c r="A30" s="13">
        <v>15</v>
      </c>
      <c r="B30" s="51" t="s">
        <v>18</v>
      </c>
      <c r="C30" s="13" t="s">
        <v>19</v>
      </c>
      <c r="D30" s="146">
        <v>364</v>
      </c>
      <c r="E30" s="146">
        <v>4</v>
      </c>
      <c r="F30" s="160">
        <f t="shared" si="0"/>
        <v>1456</v>
      </c>
      <c r="G30" s="33"/>
    </row>
    <row r="31" spans="1:7" ht="16.5" thickTop="1" thickBot="1">
      <c r="A31" s="13">
        <v>16</v>
      </c>
      <c r="B31" s="51" t="s">
        <v>20</v>
      </c>
      <c r="C31" s="13" t="s">
        <v>21</v>
      </c>
      <c r="D31" s="146">
        <v>2</v>
      </c>
      <c r="E31" s="146">
        <v>15</v>
      </c>
      <c r="F31" s="160">
        <f t="shared" si="0"/>
        <v>30</v>
      </c>
      <c r="G31" s="33"/>
    </row>
    <row r="32" spans="1:7" ht="16.5" thickTop="1" thickBot="1">
      <c r="A32" s="13">
        <v>17</v>
      </c>
      <c r="B32" s="51" t="s">
        <v>22</v>
      </c>
      <c r="C32" s="13" t="s">
        <v>28</v>
      </c>
      <c r="D32" s="146">
        <v>4</v>
      </c>
      <c r="E32" s="146">
        <v>55</v>
      </c>
      <c r="F32" s="160">
        <f t="shared" si="0"/>
        <v>220</v>
      </c>
      <c r="G32" s="33"/>
    </row>
    <row r="33" spans="1:7" ht="16.5" thickTop="1" thickBot="1">
      <c r="A33" s="13">
        <v>18</v>
      </c>
      <c r="B33" s="51" t="s">
        <v>23</v>
      </c>
      <c r="C33" s="13" t="s">
        <v>24</v>
      </c>
      <c r="D33" s="146">
        <v>1.5</v>
      </c>
      <c r="E33" s="146">
        <v>150</v>
      </c>
      <c r="F33" s="160">
        <f t="shared" si="0"/>
        <v>225</v>
      </c>
      <c r="G33" s="33"/>
    </row>
    <row r="34" spans="1:7" ht="16.5" thickTop="1" thickBot="1">
      <c r="A34" s="13">
        <v>19</v>
      </c>
      <c r="B34" s="51" t="s">
        <v>25</v>
      </c>
      <c r="C34" s="13" t="s">
        <v>26</v>
      </c>
      <c r="D34" s="146">
        <v>2</v>
      </c>
      <c r="E34" s="146">
        <v>14</v>
      </c>
      <c r="F34" s="160">
        <f t="shared" si="0"/>
        <v>28</v>
      </c>
      <c r="G34" s="33"/>
    </row>
    <row r="35" spans="1:7" ht="16.5" thickTop="1" thickBot="1">
      <c r="A35" s="13">
        <v>20</v>
      </c>
      <c r="B35" s="51" t="s">
        <v>27</v>
      </c>
      <c r="C35" s="13" t="s">
        <v>28</v>
      </c>
      <c r="D35" s="146">
        <v>3</v>
      </c>
      <c r="E35" s="146">
        <v>15</v>
      </c>
      <c r="F35" s="160">
        <f t="shared" si="0"/>
        <v>45</v>
      </c>
      <c r="G35" s="33"/>
    </row>
    <row r="36" spans="1:7" ht="16.5" thickTop="1" thickBot="1">
      <c r="A36" s="13">
        <v>21</v>
      </c>
      <c r="B36" s="51" t="s">
        <v>29</v>
      </c>
      <c r="C36" s="13" t="s">
        <v>34</v>
      </c>
      <c r="D36" s="146">
        <v>18</v>
      </c>
      <c r="E36" s="146">
        <v>38</v>
      </c>
      <c r="F36" s="160">
        <f t="shared" si="0"/>
        <v>684</v>
      </c>
      <c r="G36" s="33"/>
    </row>
    <row r="37" spans="1:7" ht="16.5" thickTop="1" thickBot="1">
      <c r="A37" s="13">
        <v>22</v>
      </c>
      <c r="B37" s="51" t="s">
        <v>30</v>
      </c>
      <c r="C37" s="13" t="s">
        <v>34</v>
      </c>
      <c r="D37" s="146">
        <v>5</v>
      </c>
      <c r="E37" s="146">
        <v>3.5</v>
      </c>
      <c r="F37" s="160">
        <f t="shared" si="0"/>
        <v>17.5</v>
      </c>
      <c r="G37" s="33"/>
    </row>
    <row r="38" spans="1:7" ht="16.5" thickTop="1" thickBot="1">
      <c r="A38" s="13">
        <v>23</v>
      </c>
      <c r="B38" s="55" t="s">
        <v>31</v>
      </c>
      <c r="C38" s="13" t="s">
        <v>32</v>
      </c>
      <c r="D38" s="146">
        <v>120</v>
      </c>
      <c r="E38" s="146">
        <v>7</v>
      </c>
      <c r="F38" s="160">
        <f t="shared" si="0"/>
        <v>840</v>
      </c>
      <c r="G38" s="33"/>
    </row>
    <row r="39" spans="1:7" ht="16.5" thickTop="1" thickBot="1">
      <c r="A39" s="13">
        <v>24</v>
      </c>
      <c r="B39" s="55" t="s">
        <v>33</v>
      </c>
      <c r="C39" s="13" t="s">
        <v>34</v>
      </c>
      <c r="D39" s="146">
        <v>5</v>
      </c>
      <c r="E39" s="146">
        <v>35</v>
      </c>
      <c r="F39" s="160">
        <f t="shared" si="0"/>
        <v>175</v>
      </c>
      <c r="G39" s="33"/>
    </row>
    <row r="40" spans="1:7" ht="16.5" thickTop="1" thickBot="1">
      <c r="A40" s="361" t="s">
        <v>35</v>
      </c>
      <c r="B40" s="362"/>
      <c r="C40" s="362"/>
      <c r="D40" s="362"/>
      <c r="E40" s="363"/>
      <c r="F40" s="160">
        <f>SUM(F16:F39)</f>
        <v>13392.88</v>
      </c>
      <c r="G40" s="139"/>
    </row>
    <row r="41" spans="1:7" ht="16.5" thickTop="1" thickBot="1">
      <c r="A41" s="354" t="s">
        <v>36</v>
      </c>
      <c r="B41" s="354"/>
      <c r="C41" s="161" t="s">
        <v>37</v>
      </c>
      <c r="D41" s="162">
        <v>1</v>
      </c>
      <c r="E41" s="163">
        <v>3500</v>
      </c>
      <c r="F41" s="160">
        <v>3500</v>
      </c>
      <c r="G41" s="139"/>
    </row>
    <row r="42" spans="1:7" ht="13.5" customHeight="1" thickTop="1" thickBot="1">
      <c r="G42" s="139"/>
    </row>
    <row r="43" spans="1:7" ht="16.5" thickTop="1" thickBot="1">
      <c r="A43" s="360" t="s">
        <v>268</v>
      </c>
      <c r="B43" s="360"/>
      <c r="C43" s="360"/>
      <c r="D43" s="360"/>
      <c r="E43" s="360"/>
      <c r="F43" s="160">
        <v>16886.900000000001</v>
      </c>
    </row>
    <row r="44" spans="1:7" ht="15.75" thickTop="1"/>
    <row r="51" ht="39" customHeight="1"/>
    <row r="52" ht="39" customHeight="1"/>
  </sheetData>
  <mergeCells count="15">
    <mergeCell ref="A43:E43"/>
    <mergeCell ref="A40:E40"/>
    <mergeCell ref="F14:F15"/>
    <mergeCell ref="A14:A15"/>
    <mergeCell ref="B14:B15"/>
    <mergeCell ref="C14:C15"/>
    <mergeCell ref="D14:D15"/>
    <mergeCell ref="E14:E15"/>
    <mergeCell ref="A5:F5"/>
    <mergeCell ref="A41:B41"/>
    <mergeCell ref="D9:F9"/>
    <mergeCell ref="D10:F10"/>
    <mergeCell ref="D11:F11"/>
    <mergeCell ref="D12:F12"/>
    <mergeCell ref="A7:F7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8"/>
  </sheetPr>
  <dimension ref="A1:K66"/>
  <sheetViews>
    <sheetView showGridLines="0" topLeftCell="A21" zoomScale="90" zoomScaleNormal="90" workbookViewId="0">
      <selection activeCell="D41" sqref="D41"/>
    </sheetView>
  </sheetViews>
  <sheetFormatPr baseColWidth="10" defaultColWidth="9.140625" defaultRowHeight="15"/>
  <cols>
    <col min="1" max="1" width="9.28515625" style="3" bestFit="1" customWidth="1"/>
    <col min="2" max="2" width="48.85546875" style="3" customWidth="1"/>
    <col min="3" max="3" width="18.7109375" style="3" customWidth="1"/>
    <col min="4" max="4" width="18.28515625" style="3" customWidth="1"/>
    <col min="5" max="5" width="14.140625" style="3" customWidth="1"/>
    <col min="6" max="7" width="13.5703125" style="3" customWidth="1"/>
    <col min="8" max="8" width="9.140625" style="3"/>
    <col min="9" max="9" width="18.28515625" style="47" customWidth="1"/>
    <col min="10" max="10" width="9.85546875" style="3" bestFit="1" customWidth="1"/>
    <col min="11" max="11" width="11.5703125" style="3" bestFit="1" customWidth="1"/>
    <col min="12" max="16384" width="9.140625" style="3"/>
  </cols>
  <sheetData>
    <row r="1" spans="1:7" ht="29.25" customHeight="1"/>
    <row r="2" spans="1:7" ht="29.25" customHeight="1"/>
    <row r="3" spans="1:7" ht="29.25" customHeight="1"/>
    <row r="4" spans="1:7" ht="29.25" customHeight="1" thickBot="1"/>
    <row r="5" spans="1:7" ht="24.75" thickTop="1" thickBot="1">
      <c r="A5" s="351" t="s">
        <v>387</v>
      </c>
      <c r="B5" s="352"/>
      <c r="C5" s="352"/>
      <c r="D5" s="352"/>
      <c r="E5" s="352"/>
      <c r="F5" s="353"/>
    </row>
    <row r="6" spans="1:7" ht="7.5" customHeight="1" thickTop="1" thickBot="1">
      <c r="C6" s="48"/>
    </row>
    <row r="7" spans="1:7" ht="17.25" customHeight="1" thickTop="1" thickBot="1">
      <c r="A7" s="359" t="s">
        <v>395</v>
      </c>
      <c r="B7" s="359"/>
      <c r="C7" s="359"/>
      <c r="D7" s="359"/>
      <c r="E7" s="359"/>
      <c r="F7" s="359"/>
    </row>
    <row r="8" spans="1:7" ht="6.75" customHeight="1" thickTop="1" thickBot="1"/>
    <row r="9" spans="1:7" ht="16.5" thickTop="1" thickBot="1">
      <c r="C9" s="49" t="s">
        <v>3</v>
      </c>
      <c r="D9" s="355">
        <v>1</v>
      </c>
      <c r="E9" s="355"/>
      <c r="F9" s="355"/>
    </row>
    <row r="10" spans="1:7" ht="16.5" thickTop="1" thickBot="1">
      <c r="C10" s="49" t="s">
        <v>98</v>
      </c>
      <c r="D10" s="355" t="s">
        <v>315</v>
      </c>
      <c r="E10" s="355"/>
      <c r="F10" s="355"/>
    </row>
    <row r="11" spans="1:7" ht="16.5" thickTop="1" thickBot="1">
      <c r="C11" s="49" t="s">
        <v>255</v>
      </c>
      <c r="D11" s="356">
        <v>16</v>
      </c>
      <c r="E11" s="357"/>
      <c r="F11" s="358"/>
    </row>
    <row r="12" spans="1:7" ht="16.5" thickTop="1" thickBot="1">
      <c r="C12" s="49" t="s">
        <v>2</v>
      </c>
      <c r="D12" s="356" t="s">
        <v>24</v>
      </c>
      <c r="E12" s="357"/>
      <c r="F12" s="358"/>
    </row>
    <row r="13" spans="1:7" ht="7.5" customHeight="1" thickTop="1" thickBot="1">
      <c r="A13" s="50"/>
    </row>
    <row r="14" spans="1:7" ht="16.5" thickTop="1" thickBot="1">
      <c r="A14" s="286" t="s">
        <v>41</v>
      </c>
      <c r="B14" s="360" t="s">
        <v>153</v>
      </c>
      <c r="C14" s="360" t="s">
        <v>2</v>
      </c>
      <c r="D14" s="360" t="s">
        <v>3</v>
      </c>
      <c r="E14" s="364" t="s">
        <v>152</v>
      </c>
      <c r="F14" s="360" t="s">
        <v>154</v>
      </c>
      <c r="G14" s="33"/>
    </row>
    <row r="15" spans="1:7" ht="16.5" thickTop="1" thickBot="1">
      <c r="A15" s="286"/>
      <c r="B15" s="360"/>
      <c r="C15" s="360"/>
      <c r="D15" s="360"/>
      <c r="E15" s="364"/>
      <c r="F15" s="360"/>
      <c r="G15" s="33"/>
    </row>
    <row r="16" spans="1:7" ht="16.5" thickTop="1" thickBot="1">
      <c r="A16" s="16">
        <v>1</v>
      </c>
      <c r="B16" s="51" t="s">
        <v>42</v>
      </c>
      <c r="C16" s="51" t="s">
        <v>85</v>
      </c>
      <c r="D16" s="16">
        <v>5</v>
      </c>
      <c r="E16" s="16">
        <v>60</v>
      </c>
      <c r="F16" s="52">
        <f t="shared" ref="F16:F38" si="0">D16*E16</f>
        <v>300</v>
      </c>
      <c r="G16" s="33"/>
    </row>
    <row r="17" spans="1:11" ht="16.5" thickTop="1" thickBot="1">
      <c r="A17" s="16">
        <v>2</v>
      </c>
      <c r="B17" s="51" t="s">
        <v>43</v>
      </c>
      <c r="C17" s="51" t="s">
        <v>85</v>
      </c>
      <c r="D17" s="16">
        <v>5</v>
      </c>
      <c r="E17" s="16">
        <v>60</v>
      </c>
      <c r="F17" s="52">
        <f t="shared" si="0"/>
        <v>300</v>
      </c>
      <c r="G17" s="33"/>
    </row>
    <row r="18" spans="1:11" ht="16.5" thickTop="1" thickBot="1">
      <c r="A18" s="16">
        <v>3</v>
      </c>
      <c r="B18" s="51" t="s">
        <v>44</v>
      </c>
      <c r="C18" s="51" t="s">
        <v>85</v>
      </c>
      <c r="D18" s="16">
        <v>5</v>
      </c>
      <c r="E18" s="16">
        <v>80</v>
      </c>
      <c r="F18" s="52">
        <f t="shared" si="0"/>
        <v>400</v>
      </c>
      <c r="G18" s="33"/>
    </row>
    <row r="19" spans="1:11" ht="16.5" thickTop="1" thickBot="1">
      <c r="A19" s="16">
        <v>4</v>
      </c>
      <c r="B19" s="51" t="s">
        <v>45</v>
      </c>
      <c r="C19" s="51" t="s">
        <v>47</v>
      </c>
      <c r="D19" s="16">
        <v>7</v>
      </c>
      <c r="E19" s="16">
        <v>35</v>
      </c>
      <c r="F19" s="52">
        <f t="shared" si="0"/>
        <v>245</v>
      </c>
      <c r="G19" s="33"/>
    </row>
    <row r="20" spans="1:11" ht="16.5" thickTop="1" thickBot="1">
      <c r="A20" s="16">
        <v>5</v>
      </c>
      <c r="B20" s="51" t="s">
        <v>46</v>
      </c>
      <c r="C20" s="51" t="s">
        <v>47</v>
      </c>
      <c r="D20" s="16">
        <v>1</v>
      </c>
      <c r="E20" s="16">
        <v>20</v>
      </c>
      <c r="F20" s="52">
        <f t="shared" si="0"/>
        <v>20</v>
      </c>
      <c r="G20" s="33"/>
      <c r="J20" s="53"/>
    </row>
    <row r="21" spans="1:11" ht="16.5" thickTop="1" thickBot="1">
      <c r="A21" s="16">
        <v>6</v>
      </c>
      <c r="B21" s="51" t="s">
        <v>48</v>
      </c>
      <c r="C21" s="51" t="s">
        <v>49</v>
      </c>
      <c r="D21" s="16">
        <v>30</v>
      </c>
      <c r="E21" s="16">
        <v>55</v>
      </c>
      <c r="F21" s="52">
        <f t="shared" si="0"/>
        <v>1650</v>
      </c>
      <c r="G21" s="33"/>
    </row>
    <row r="22" spans="1:11" ht="16.5" thickTop="1" thickBot="1">
      <c r="A22" s="16">
        <v>7</v>
      </c>
      <c r="B22" s="51" t="s">
        <v>50</v>
      </c>
      <c r="C22" s="51" t="s">
        <v>53</v>
      </c>
      <c r="D22" s="16">
        <v>6.01</v>
      </c>
      <c r="E22" s="16">
        <v>150</v>
      </c>
      <c r="F22" s="52">
        <f t="shared" si="0"/>
        <v>901.5</v>
      </c>
      <c r="G22" s="33"/>
    </row>
    <row r="23" spans="1:11" ht="16.5" thickTop="1" thickBot="1">
      <c r="A23" s="16">
        <v>8</v>
      </c>
      <c r="B23" s="51" t="s">
        <v>51</v>
      </c>
      <c r="C23" s="51" t="s">
        <v>53</v>
      </c>
      <c r="D23" s="16">
        <v>3.12</v>
      </c>
      <c r="E23" s="16">
        <v>150</v>
      </c>
      <c r="F23" s="52">
        <f t="shared" si="0"/>
        <v>468</v>
      </c>
      <c r="G23" s="33"/>
      <c r="J23" s="53"/>
      <c r="K23" s="54"/>
    </row>
    <row r="24" spans="1:11" ht="16.5" thickTop="1" thickBot="1">
      <c r="A24" s="16">
        <v>9</v>
      </c>
      <c r="B24" s="51" t="s">
        <v>52</v>
      </c>
      <c r="C24" s="51" t="s">
        <v>53</v>
      </c>
      <c r="D24" s="16">
        <v>0.5</v>
      </c>
      <c r="E24" s="16">
        <v>125</v>
      </c>
      <c r="F24" s="52">
        <f t="shared" si="0"/>
        <v>62.5</v>
      </c>
      <c r="G24" s="33"/>
      <c r="J24" s="53"/>
      <c r="K24" s="54"/>
    </row>
    <row r="25" spans="1:11" ht="16.5" thickTop="1" thickBot="1">
      <c r="A25" s="16">
        <v>10</v>
      </c>
      <c r="B25" s="51" t="s">
        <v>54</v>
      </c>
      <c r="C25" s="51" t="s">
        <v>86</v>
      </c>
      <c r="D25" s="16">
        <v>2.04</v>
      </c>
      <c r="E25" s="16">
        <v>14</v>
      </c>
      <c r="F25" s="52">
        <f t="shared" si="0"/>
        <v>28.560000000000002</v>
      </c>
      <c r="G25" s="33"/>
      <c r="J25" s="53"/>
      <c r="K25" s="54"/>
    </row>
    <row r="26" spans="1:11" ht="16.5" thickTop="1" thickBot="1">
      <c r="A26" s="16">
        <v>11</v>
      </c>
      <c r="B26" s="51" t="s">
        <v>55</v>
      </c>
      <c r="C26" s="51" t="s">
        <v>86</v>
      </c>
      <c r="D26" s="16">
        <v>4</v>
      </c>
      <c r="E26" s="16">
        <v>13</v>
      </c>
      <c r="F26" s="52">
        <f t="shared" si="0"/>
        <v>52</v>
      </c>
      <c r="G26" s="33"/>
      <c r="K26" s="54"/>
    </row>
    <row r="27" spans="1:11" ht="16.5" thickTop="1" thickBot="1">
      <c r="A27" s="16">
        <v>12</v>
      </c>
      <c r="B27" s="51" t="s">
        <v>56</v>
      </c>
      <c r="C27" s="51" t="s">
        <v>57</v>
      </c>
      <c r="D27" s="16">
        <v>310.8</v>
      </c>
      <c r="E27" s="16">
        <v>4</v>
      </c>
      <c r="F27" s="52">
        <f t="shared" si="0"/>
        <v>1243.2</v>
      </c>
      <c r="G27" s="33"/>
    </row>
    <row r="28" spans="1:11" ht="16.5" thickTop="1" thickBot="1">
      <c r="A28" s="16">
        <v>13</v>
      </c>
      <c r="B28" s="51" t="s">
        <v>58</v>
      </c>
      <c r="C28" s="51" t="s">
        <v>59</v>
      </c>
      <c r="D28" s="16">
        <v>1</v>
      </c>
      <c r="E28" s="16">
        <v>320</v>
      </c>
      <c r="F28" s="52">
        <f t="shared" si="0"/>
        <v>320</v>
      </c>
      <c r="G28" s="33"/>
    </row>
    <row r="29" spans="1:11" ht="16.5" thickTop="1" thickBot="1">
      <c r="A29" s="16">
        <v>14</v>
      </c>
      <c r="B29" s="51" t="s">
        <v>60</v>
      </c>
      <c r="C29" s="51" t="s">
        <v>62</v>
      </c>
      <c r="D29" s="16">
        <v>1</v>
      </c>
      <c r="E29" s="16">
        <v>220</v>
      </c>
      <c r="F29" s="52">
        <f t="shared" si="0"/>
        <v>220</v>
      </c>
      <c r="G29" s="33"/>
    </row>
    <row r="30" spans="1:11" ht="16.5" thickTop="1" thickBot="1">
      <c r="A30" s="16">
        <v>15</v>
      </c>
      <c r="B30" s="51" t="s">
        <v>61</v>
      </c>
      <c r="C30" s="51" t="s">
        <v>62</v>
      </c>
      <c r="D30" s="16">
        <v>1</v>
      </c>
      <c r="E30" s="16">
        <v>77</v>
      </c>
      <c r="F30" s="52">
        <f t="shared" si="0"/>
        <v>77</v>
      </c>
      <c r="G30" s="33"/>
    </row>
    <row r="31" spans="1:11" ht="16.5" thickTop="1" thickBot="1">
      <c r="A31" s="16">
        <v>16</v>
      </c>
      <c r="B31" s="51" t="s">
        <v>63</v>
      </c>
      <c r="C31" s="51" t="s">
        <v>85</v>
      </c>
      <c r="D31" s="16">
        <v>1</v>
      </c>
      <c r="E31" s="16">
        <v>109</v>
      </c>
      <c r="F31" s="52">
        <f t="shared" si="0"/>
        <v>109</v>
      </c>
      <c r="G31" s="33"/>
    </row>
    <row r="32" spans="1:11" ht="16.5" thickTop="1" thickBot="1">
      <c r="A32" s="16">
        <v>17</v>
      </c>
      <c r="B32" s="51" t="s">
        <v>64</v>
      </c>
      <c r="C32" s="51" t="s">
        <v>85</v>
      </c>
      <c r="D32" s="16">
        <v>1</v>
      </c>
      <c r="E32" s="16">
        <v>40</v>
      </c>
      <c r="F32" s="52">
        <f t="shared" si="0"/>
        <v>40</v>
      </c>
      <c r="G32" s="33"/>
    </row>
    <row r="33" spans="1:7" ht="16.5" thickTop="1" thickBot="1">
      <c r="A33" s="16">
        <v>18</v>
      </c>
      <c r="B33" s="51" t="s">
        <v>65</v>
      </c>
      <c r="C33" s="51" t="s">
        <v>85</v>
      </c>
      <c r="D33" s="16">
        <v>1</v>
      </c>
      <c r="E33" s="16">
        <v>50</v>
      </c>
      <c r="F33" s="52">
        <f t="shared" si="0"/>
        <v>50</v>
      </c>
      <c r="G33" s="33"/>
    </row>
    <row r="34" spans="1:7" ht="16.5" thickTop="1" thickBot="1">
      <c r="A34" s="16">
        <v>19</v>
      </c>
      <c r="B34" s="51" t="s">
        <v>66</v>
      </c>
      <c r="C34" s="51" t="s">
        <v>85</v>
      </c>
      <c r="D34" s="16">
        <v>1</v>
      </c>
      <c r="E34" s="16">
        <v>53</v>
      </c>
      <c r="F34" s="52">
        <f t="shared" si="0"/>
        <v>53</v>
      </c>
      <c r="G34" s="33"/>
    </row>
    <row r="35" spans="1:7" ht="16.5" thickTop="1" thickBot="1">
      <c r="A35" s="16">
        <v>20</v>
      </c>
      <c r="B35" s="55" t="s">
        <v>67</v>
      </c>
      <c r="C35" s="51" t="s">
        <v>85</v>
      </c>
      <c r="D35" s="16">
        <v>1</v>
      </c>
      <c r="E35" s="16">
        <v>2896</v>
      </c>
      <c r="F35" s="52">
        <f t="shared" si="0"/>
        <v>2896</v>
      </c>
      <c r="G35" s="33"/>
    </row>
    <row r="36" spans="1:7" ht="16.5" thickTop="1" thickBot="1">
      <c r="A36" s="16">
        <v>21</v>
      </c>
      <c r="B36" s="51" t="s">
        <v>68</v>
      </c>
      <c r="C36" s="51" t="s">
        <v>85</v>
      </c>
      <c r="D36" s="16">
        <v>2</v>
      </c>
      <c r="E36" s="16">
        <v>500</v>
      </c>
      <c r="F36" s="52">
        <f t="shared" si="0"/>
        <v>1000</v>
      </c>
      <c r="G36" s="33"/>
    </row>
    <row r="37" spans="1:7" ht="16.5" thickTop="1" thickBot="1">
      <c r="A37" s="16">
        <v>22</v>
      </c>
      <c r="B37" s="51" t="s">
        <v>69</v>
      </c>
      <c r="C37" s="51" t="s">
        <v>85</v>
      </c>
      <c r="D37" s="16">
        <v>1</v>
      </c>
      <c r="E37" s="16">
        <v>700</v>
      </c>
      <c r="F37" s="52">
        <f t="shared" si="0"/>
        <v>700</v>
      </c>
      <c r="G37" s="33"/>
    </row>
    <row r="38" spans="1:7" ht="16.5" thickTop="1" thickBot="1">
      <c r="A38" s="16">
        <v>23</v>
      </c>
      <c r="B38" s="51" t="s">
        <v>70</v>
      </c>
      <c r="C38" s="51" t="s">
        <v>85</v>
      </c>
      <c r="D38" s="16">
        <v>1</v>
      </c>
      <c r="E38" s="16">
        <v>820.7</v>
      </c>
      <c r="F38" s="52">
        <f t="shared" si="0"/>
        <v>820.7</v>
      </c>
      <c r="G38" s="33"/>
    </row>
    <row r="39" spans="1:7" ht="16.5" thickTop="1" thickBot="1">
      <c r="A39" s="354" t="s">
        <v>71</v>
      </c>
      <c r="B39" s="354"/>
      <c r="C39" s="51"/>
      <c r="D39" s="16"/>
      <c r="E39" s="51"/>
      <c r="F39" s="56">
        <f>SUM(F16:F38)</f>
        <v>11956.460000000001</v>
      </c>
      <c r="G39" s="33"/>
    </row>
    <row r="40" spans="1:7" ht="16.5" thickTop="1" thickBot="1">
      <c r="A40" s="354" t="s">
        <v>72</v>
      </c>
      <c r="B40" s="354"/>
      <c r="C40" s="57" t="s">
        <v>89</v>
      </c>
      <c r="D40" s="58">
        <v>1</v>
      </c>
      <c r="E40" s="58">
        <v>1120</v>
      </c>
      <c r="F40" s="52">
        <f>D40*E40</f>
        <v>1120</v>
      </c>
      <c r="G40" s="33"/>
    </row>
    <row r="41" spans="1:7" ht="16.5" thickTop="1" thickBot="1">
      <c r="A41" s="354" t="s">
        <v>73</v>
      </c>
      <c r="B41" s="354"/>
      <c r="C41" s="57"/>
      <c r="D41" s="57"/>
      <c r="E41" s="57"/>
      <c r="F41" s="56">
        <f>F39+F40</f>
        <v>13076.460000000001</v>
      </c>
      <c r="G41" s="33"/>
    </row>
    <row r="42" spans="1:7" ht="16.5" thickTop="1" thickBot="1">
      <c r="A42" s="365" t="s">
        <v>74</v>
      </c>
      <c r="B42" s="365"/>
      <c r="C42" s="365"/>
      <c r="D42" s="365"/>
      <c r="E42" s="59"/>
      <c r="F42" s="60"/>
      <c r="G42" s="33"/>
    </row>
    <row r="43" spans="1:7" ht="16.5" thickTop="1" thickBot="1">
      <c r="A43" s="16">
        <v>24</v>
      </c>
      <c r="B43" s="51" t="s">
        <v>75</v>
      </c>
      <c r="C43" s="51" t="s">
        <v>76</v>
      </c>
      <c r="D43" s="16">
        <v>14</v>
      </c>
      <c r="E43" s="16">
        <v>27</v>
      </c>
      <c r="F43" s="52">
        <f t="shared" ref="F43:F53" si="1">D43*E43</f>
        <v>378</v>
      </c>
      <c r="G43" s="33"/>
    </row>
    <row r="44" spans="1:7" ht="16.5" thickTop="1" thickBot="1">
      <c r="A44" s="16">
        <v>25</v>
      </c>
      <c r="B44" s="51" t="s">
        <v>77</v>
      </c>
      <c r="C44" s="51" t="s">
        <v>78</v>
      </c>
      <c r="D44" s="16">
        <v>1</v>
      </c>
      <c r="E44" s="16">
        <v>18</v>
      </c>
      <c r="F44" s="52">
        <f t="shared" si="1"/>
        <v>18</v>
      </c>
      <c r="G44" s="33"/>
    </row>
    <row r="45" spans="1:7" ht="16.5" thickTop="1" thickBot="1">
      <c r="A45" s="16">
        <v>26</v>
      </c>
      <c r="B45" s="51" t="s">
        <v>79</v>
      </c>
      <c r="C45" s="51" t="s">
        <v>85</v>
      </c>
      <c r="D45" s="16">
        <v>13</v>
      </c>
      <c r="E45" s="16">
        <v>5</v>
      </c>
      <c r="F45" s="52">
        <f t="shared" si="1"/>
        <v>65</v>
      </c>
      <c r="G45" s="33"/>
    </row>
    <row r="46" spans="1:7" ht="16.5" thickTop="1" thickBot="1">
      <c r="A46" s="16">
        <v>27</v>
      </c>
      <c r="B46" s="51" t="s">
        <v>80</v>
      </c>
      <c r="C46" s="51" t="s">
        <v>86</v>
      </c>
      <c r="D46" s="16">
        <v>1</v>
      </c>
      <c r="E46" s="16">
        <v>14</v>
      </c>
      <c r="F46" s="52">
        <f t="shared" si="1"/>
        <v>14</v>
      </c>
      <c r="G46" s="33"/>
    </row>
    <row r="47" spans="1:7" ht="16.5" thickTop="1" thickBot="1">
      <c r="A47" s="16">
        <v>28</v>
      </c>
      <c r="B47" s="51" t="s">
        <v>81</v>
      </c>
      <c r="C47" s="51" t="s">
        <v>82</v>
      </c>
      <c r="D47" s="16">
        <v>2</v>
      </c>
      <c r="E47" s="16">
        <v>13</v>
      </c>
      <c r="F47" s="52">
        <f t="shared" si="1"/>
        <v>26</v>
      </c>
      <c r="G47" s="33"/>
    </row>
    <row r="48" spans="1:7" ht="16.5" thickTop="1" thickBot="1">
      <c r="A48" s="16">
        <v>29</v>
      </c>
      <c r="B48" s="51" t="s">
        <v>83</v>
      </c>
      <c r="C48" s="51" t="s">
        <v>85</v>
      </c>
      <c r="D48" s="16">
        <v>2</v>
      </c>
      <c r="E48" s="16">
        <v>20</v>
      </c>
      <c r="F48" s="52">
        <f t="shared" si="1"/>
        <v>40</v>
      </c>
      <c r="G48" s="33"/>
    </row>
    <row r="49" spans="1:7" ht="16.5" thickTop="1" thickBot="1">
      <c r="A49" s="16">
        <v>30</v>
      </c>
      <c r="B49" s="51" t="s">
        <v>84</v>
      </c>
      <c r="C49" s="51" t="s">
        <v>85</v>
      </c>
      <c r="D49" s="16">
        <v>1</v>
      </c>
      <c r="E49" s="16">
        <v>20</v>
      </c>
      <c r="F49" s="52">
        <f t="shared" si="1"/>
        <v>20</v>
      </c>
      <c r="G49" s="33"/>
    </row>
    <row r="50" spans="1:7" ht="16.5" thickTop="1" thickBot="1">
      <c r="A50" s="16">
        <v>31</v>
      </c>
      <c r="B50" s="51" t="s">
        <v>317</v>
      </c>
      <c r="C50" s="51" t="s">
        <v>85</v>
      </c>
      <c r="D50" s="16">
        <v>1</v>
      </c>
      <c r="E50" s="16">
        <v>40</v>
      </c>
      <c r="F50" s="52">
        <f t="shared" si="1"/>
        <v>40</v>
      </c>
      <c r="G50" s="33"/>
    </row>
    <row r="51" spans="1:7" ht="16.5" thickTop="1" thickBot="1">
      <c r="A51" s="16">
        <v>32</v>
      </c>
      <c r="B51" s="51" t="s">
        <v>55</v>
      </c>
      <c r="C51" s="51" t="s">
        <v>86</v>
      </c>
      <c r="D51" s="16">
        <v>0.5</v>
      </c>
      <c r="E51" s="16">
        <v>13</v>
      </c>
      <c r="F51" s="52">
        <f t="shared" si="1"/>
        <v>6.5</v>
      </c>
      <c r="G51" s="33"/>
    </row>
    <row r="52" spans="1:7" ht="16.5" thickTop="1" thickBot="1">
      <c r="A52" s="354" t="s">
        <v>87</v>
      </c>
      <c r="B52" s="354"/>
      <c r="C52" s="51"/>
      <c r="D52" s="51"/>
      <c r="E52" s="51"/>
      <c r="F52" s="56">
        <f>SUM(F43:F51)</f>
        <v>607.5</v>
      </c>
      <c r="G52" s="33"/>
    </row>
    <row r="53" spans="1:7" ht="16.5" thickTop="1" thickBot="1">
      <c r="A53" s="354" t="s">
        <v>88</v>
      </c>
      <c r="B53" s="354"/>
      <c r="C53" s="57" t="s">
        <v>89</v>
      </c>
      <c r="D53" s="58">
        <v>1</v>
      </c>
      <c r="E53" s="58">
        <v>160</v>
      </c>
      <c r="F53" s="52">
        <f t="shared" si="1"/>
        <v>160</v>
      </c>
      <c r="G53" s="33"/>
    </row>
    <row r="54" spans="1:7" ht="16.5" thickTop="1" thickBot="1">
      <c r="A54" s="354" t="s">
        <v>90</v>
      </c>
      <c r="B54" s="354"/>
      <c r="C54" s="57"/>
      <c r="D54" s="57"/>
      <c r="E54" s="57"/>
      <c r="F54" s="56">
        <f>F52+F53</f>
        <v>767.5</v>
      </c>
      <c r="G54" s="33"/>
    </row>
    <row r="55" spans="1:7" ht="16.5" thickTop="1" thickBot="1">
      <c r="A55" s="61"/>
      <c r="B55" s="61"/>
      <c r="C55" s="61"/>
      <c r="D55" s="61"/>
      <c r="E55" s="61"/>
      <c r="F55" s="62"/>
      <c r="G55" s="33"/>
    </row>
    <row r="56" spans="1:7" ht="16.5" thickTop="1" thickBot="1">
      <c r="A56" s="360" t="s">
        <v>269</v>
      </c>
      <c r="B56" s="360"/>
      <c r="C56" s="360"/>
      <c r="D56" s="360"/>
      <c r="E56" s="360"/>
      <c r="F56" s="56">
        <f>F54+F41</f>
        <v>13843.960000000001</v>
      </c>
      <c r="G56" s="33"/>
    </row>
    <row r="57" spans="1:7" ht="15.75" thickTop="1">
      <c r="A57" s="63"/>
      <c r="B57" s="63"/>
      <c r="C57" s="64"/>
      <c r="D57" s="53"/>
      <c r="E57" s="53"/>
      <c r="F57" s="65"/>
      <c r="G57" s="33"/>
    </row>
    <row r="65" ht="33" customHeight="1"/>
    <row r="66" ht="36" customHeight="1"/>
  </sheetData>
  <mergeCells count="20">
    <mergeCell ref="A5:F5"/>
    <mergeCell ref="A7:F7"/>
    <mergeCell ref="A52:B52"/>
    <mergeCell ref="A53:B53"/>
    <mergeCell ref="A54:B54"/>
    <mergeCell ref="F14:F15"/>
    <mergeCell ref="A39:B39"/>
    <mergeCell ref="A40:B40"/>
    <mergeCell ref="A41:B41"/>
    <mergeCell ref="A42:D42"/>
    <mergeCell ref="A14:A15"/>
    <mergeCell ref="B14:B15"/>
    <mergeCell ref="C14:C15"/>
    <mergeCell ref="D14:D15"/>
    <mergeCell ref="E14:E15"/>
    <mergeCell ref="A56:E56"/>
    <mergeCell ref="D9:F9"/>
    <mergeCell ref="D10:F10"/>
    <mergeCell ref="D11:F11"/>
    <mergeCell ref="D12:F1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INICIO</vt:lpstr>
      <vt:lpstr>MENU</vt:lpstr>
      <vt:lpstr>VIG_FIT</vt:lpstr>
      <vt:lpstr>CON_PLAG_FER</vt:lpstr>
      <vt:lpstr>CL_PLAN_CP</vt:lpstr>
      <vt:lpstr>CL_PLAN-FER</vt:lpstr>
      <vt:lpstr>TOT__SAN_VEG</vt:lpstr>
      <vt:lpstr>CAR_SOL</vt:lpstr>
      <vt:lpstr>CIST</vt:lpstr>
      <vt:lpstr>RIEG_ASP</vt:lpstr>
      <vt:lpstr>RIEGO_GOT</vt:lpstr>
      <vt:lpstr>TOT_INF_PRIM</vt:lpstr>
      <vt:lpstr>INFRA</vt:lpstr>
      <vt:lpstr>MAQ_EQUIP</vt:lpstr>
      <vt:lpstr>SER_NO_PER</vt:lpstr>
      <vt:lpstr>TOTAL_INF_PROC</vt:lpstr>
      <vt:lpstr>CEN_MER</vt:lpstr>
      <vt:lpstr>ASIST_TECN</vt:lpstr>
      <vt:lpstr>FINSEMILLA</vt:lpstr>
      <vt:lpstr>TOTAL</vt:lpstr>
    </vt:vector>
  </TitlesOfParts>
  <Company>INFRAWARE,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ticonipa.maria</cp:lastModifiedBy>
  <dcterms:created xsi:type="dcterms:W3CDTF">2010-06-21T07:17:39Z</dcterms:created>
  <dcterms:modified xsi:type="dcterms:W3CDTF">2017-05-12T23:00:22Z</dcterms:modified>
</cp:coreProperties>
</file>